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BK-Nelson Piñeros 02-marzo2018\Nelson Piñeros\UAEOS\Informes\Seguimiento a la estratégia del Plan anticorrupción\2018\"/>
    </mc:Choice>
  </mc:AlternateContent>
  <bookViews>
    <workbookView xWindow="0" yWindow="0" windowWidth="28800" windowHeight="13725" tabRatio="766"/>
  </bookViews>
  <sheets>
    <sheet name="Gestión Riesgo Corrupción " sheetId="1" r:id="rId1"/>
    <sheet name="Estrategias de Racionalizacion" sheetId="2" r:id="rId2"/>
    <sheet name="Rendición de Cuentas" sheetId="3" r:id="rId3"/>
    <sheet name="Atención al ciudadano" sheetId="4" r:id="rId4"/>
    <sheet name="Transparencia y Acc. Info" sheetId="5" r:id="rId5"/>
    <sheet name="SEGUIMIENTO OCI" sheetId="7" r:id="rId6"/>
    <sheet name="TOTAL" sheetId="6" state="hidden" r:id="rId7"/>
  </sheets>
  <externalReferences>
    <externalReference r:id="rId8"/>
    <externalReference r:id="rId9"/>
    <externalReference r:id="rId10"/>
    <externalReference r:id="rId11"/>
  </externalReferences>
  <definedNames>
    <definedName name="_xlnm._FilterDatabase" localSheetId="3" hidden="1">'Atención al ciudadano'!$I$3:$J$29</definedName>
    <definedName name="_xlnm._FilterDatabase" localSheetId="0" hidden="1">'Gestión Riesgo Corrupción '!$R$3:$S$16</definedName>
    <definedName name="_xlnm._FilterDatabase" localSheetId="2" hidden="1">'Rendición de Cuentas'!$R$3:$S$14</definedName>
    <definedName name="_xlnm._FilterDatabase" localSheetId="4" hidden="1">'Transparencia y Acc. Info'!$A$3:$AE$18</definedName>
    <definedName name="A_Obj1" localSheetId="3">OFFSET(#REF!,0,0,COUNTA(#REF!)-1,1)</definedName>
    <definedName name="A_Obj1" localSheetId="2">OFFSET(#REF!,0,0,COUNTA(#REF!)-1,1)</definedName>
    <definedName name="A_Obj1" localSheetId="5">OFFSET(#REF!,0,0,COUNTA(#REF!)-1,1)</definedName>
    <definedName name="A_Obj1" localSheetId="4">OFFSET(#REF!,0,0,COUNTA(#REF!)-1,1)</definedName>
    <definedName name="A_Obj1">OFFSET(#REF!,0,0,COUNTA(#REF!)-1,1)</definedName>
    <definedName name="A_Obj2" localSheetId="3">OFFSET(#REF!,0,0,COUNTA(#REF!)-1,1)</definedName>
    <definedName name="A_Obj2" localSheetId="2">OFFSET(#REF!,0,0,COUNTA(#REF!)-1,1)</definedName>
    <definedName name="A_Obj2" localSheetId="5">OFFSET(#REF!,0,0,COUNTA(#REF!)-1,1)</definedName>
    <definedName name="A_Obj2" localSheetId="4">OFFSET(#REF!,0,0,COUNTA(#REF!)-1,1)</definedName>
    <definedName name="A_Obj2">OFFSET(#REF!,0,0,COUNTA(#REF!)-1,1)</definedName>
    <definedName name="A_Obj3" localSheetId="3">OFFSET(#REF!,0,0,COUNTA(#REF!)-1,1)</definedName>
    <definedName name="A_Obj3" localSheetId="2">OFFSET(#REF!,0,0,COUNTA(#REF!)-1,1)</definedName>
    <definedName name="A_Obj3" localSheetId="5">OFFSET(#REF!,0,0,COUNTA(#REF!)-1,1)</definedName>
    <definedName name="A_Obj3" localSheetId="4">OFFSET(#REF!,0,0,COUNTA(#REF!)-1,1)</definedName>
    <definedName name="A_Obj3">OFFSET(#REF!,0,0,COUNTA(#REF!)-1,1)</definedName>
    <definedName name="A_Obj4" localSheetId="3">OFFSET(#REF!,0,0,COUNTA(#REF!)-1,1)</definedName>
    <definedName name="A_Obj4" localSheetId="2">OFFSET(#REF!,0,0,COUNTA(#REF!)-1,1)</definedName>
    <definedName name="A_Obj4" localSheetId="5">OFFSET(#REF!,0,0,COUNTA(#REF!)-1,1)</definedName>
    <definedName name="A_Obj4" localSheetId="4">OFFSET(#REF!,0,0,COUNTA(#REF!)-1,1)</definedName>
    <definedName name="A_Obj4">OFFSET(#REF!,0,0,COUNTA(#REF!)-1,1)</definedName>
    <definedName name="Acc_1" localSheetId="3">#REF!</definedName>
    <definedName name="Acc_1" localSheetId="2">#REF!</definedName>
    <definedName name="Acc_1" localSheetId="5">#REF!</definedName>
    <definedName name="Acc_1" localSheetId="4">#REF!</definedName>
    <definedName name="Acc_1">#REF!</definedName>
    <definedName name="Acc_2" localSheetId="3">#REF!</definedName>
    <definedName name="Acc_2" localSheetId="2">#REF!</definedName>
    <definedName name="Acc_2" localSheetId="5">#REF!</definedName>
    <definedName name="Acc_2" localSheetId="4">#REF!</definedName>
    <definedName name="Acc_2">#REF!</definedName>
    <definedName name="Acc_3" localSheetId="3">#REF!</definedName>
    <definedName name="Acc_3" localSheetId="2">#REF!</definedName>
    <definedName name="Acc_3" localSheetId="5">#REF!</definedName>
    <definedName name="Acc_3" localSheetId="4">#REF!</definedName>
    <definedName name="Acc_3">#REF!</definedName>
    <definedName name="Acc_4" localSheetId="3">#REF!</definedName>
    <definedName name="Acc_4" localSheetId="2">#REF!</definedName>
    <definedName name="Acc_4" localSheetId="5">#REF!</definedName>
    <definedName name="Acc_4" localSheetId="4">#REF!</definedName>
    <definedName name="Acc_4">#REF!</definedName>
    <definedName name="Acc_5" localSheetId="3">#REF!</definedName>
    <definedName name="Acc_5" localSheetId="2">#REF!</definedName>
    <definedName name="Acc_5" localSheetId="5">#REF!</definedName>
    <definedName name="Acc_5" localSheetId="4">#REF!</definedName>
    <definedName name="Acc_5">#REF!</definedName>
    <definedName name="Acc_6" localSheetId="3">#REF!</definedName>
    <definedName name="Acc_6" localSheetId="2">#REF!</definedName>
    <definedName name="Acc_6" localSheetId="5">#REF!</definedName>
    <definedName name="Acc_6" localSheetId="4">#REF!</definedName>
    <definedName name="Acc_6">#REF!</definedName>
    <definedName name="Acc_7" localSheetId="3">#REF!</definedName>
    <definedName name="Acc_7" localSheetId="2">#REF!</definedName>
    <definedName name="Acc_7" localSheetId="5">#REF!</definedName>
    <definedName name="Acc_7" localSheetId="4">#REF!</definedName>
    <definedName name="Acc_7">#REF!</definedName>
    <definedName name="Acc_8" localSheetId="3">#REF!</definedName>
    <definedName name="Acc_8" localSheetId="2">#REF!</definedName>
    <definedName name="Acc_8" localSheetId="5">#REF!</definedName>
    <definedName name="Acc_8" localSheetId="4">#REF!</definedName>
    <definedName name="Acc_8">#REF!</definedName>
    <definedName name="Acc_9" localSheetId="3">#REF!</definedName>
    <definedName name="Acc_9" localSheetId="2">#REF!</definedName>
    <definedName name="Acc_9" localSheetId="5">#REF!</definedName>
    <definedName name="Acc_9" localSheetId="4">#REF!</definedName>
    <definedName name="Acc_9">#REF!</definedName>
    <definedName name="Admin" localSheetId="1">[1]TABLA!$Q$2:$Q$3</definedName>
    <definedName name="Admin" localSheetId="4">[2]TABLA!$Q$2:$Q$3</definedName>
    <definedName name="Admin">[3]TABLA!$Q$2:$Q$3</definedName>
    <definedName name="Agricultura" localSheetId="3">[3]TABLA!#REF!</definedName>
    <definedName name="Agricultura" localSheetId="1">[1]TABLA!#REF!</definedName>
    <definedName name="Agricultura" localSheetId="5">[3]TABLA!#REF!</definedName>
    <definedName name="Agricultura" localSheetId="4">[2]TABLA!#REF!</definedName>
    <definedName name="Agricultura">[3]TABLA!#REF!</definedName>
    <definedName name="Agricultura_y_Desarrollo_Rural" localSheetId="3">[3]TABLA!#REF!</definedName>
    <definedName name="Agricultura_y_Desarrollo_Rural" localSheetId="1">[1]TABLA!#REF!</definedName>
    <definedName name="Agricultura_y_Desarrollo_Rural" localSheetId="5">[3]TABLA!#REF!</definedName>
    <definedName name="Agricultura_y_Desarrollo_Rural" localSheetId="4">[2]TABLA!#REF!</definedName>
    <definedName name="Agricultura_y_Desarrollo_Rural">[3]TABLA!#REF!</definedName>
    <definedName name="Ambiental" localSheetId="1">'[1]Tablas instituciones'!$D$2:$D$9</definedName>
    <definedName name="Ambiental" localSheetId="4">'[2]Tablas instituciones'!$D$2:$D$9</definedName>
    <definedName name="Ambiental">'[3]Tablas instituciones'!$D$2:$D$9</definedName>
    <definedName name="ambiente" localSheetId="3">[3]TABLA!#REF!</definedName>
    <definedName name="ambiente" localSheetId="1">[1]TABLA!#REF!</definedName>
    <definedName name="ambiente" localSheetId="5">[3]TABLA!#REF!</definedName>
    <definedName name="ambiente" localSheetId="4">[2]TABLA!#REF!</definedName>
    <definedName name="ambiente">[3]TABLA!#REF!</definedName>
    <definedName name="Ambiente_y_Desarrollo_Sostenible" localSheetId="3">[3]TABLA!#REF!</definedName>
    <definedName name="Ambiente_y_Desarrollo_Sostenible" localSheetId="1">[1]TABLA!#REF!</definedName>
    <definedName name="Ambiente_y_Desarrollo_Sostenible" localSheetId="5">[3]TABLA!#REF!</definedName>
    <definedName name="Ambiente_y_Desarrollo_Sostenible" localSheetId="4">[2]TABLA!#REF!</definedName>
    <definedName name="Ambiente_y_Desarrollo_Sostenible">[3]TABLA!#REF!</definedName>
    <definedName name="_xlnm.Print_Area" localSheetId="3">'Atención al ciudadano'!$A$1:$U$26</definedName>
    <definedName name="_xlnm.Print_Area" localSheetId="1">'Estrategias de Racionalizacion'!$A$1:$J$33</definedName>
    <definedName name="_xlnm.Print_Area" localSheetId="0">'Gestión Riesgo Corrupción '!$A$1:$H$14</definedName>
    <definedName name="_xlnm.Print_Area" localSheetId="2">'Rendición de Cuentas'!$A$1:$G$13</definedName>
    <definedName name="_xlnm.Print_Area" localSheetId="4">'Transparencia y Acc. Info'!$A$1:$H$17</definedName>
    <definedName name="Ciencia__Tecnología_e_innovación" localSheetId="3">[3]TABLA!#REF!</definedName>
    <definedName name="Ciencia__Tecnología_e_innovación" localSheetId="1">[1]TABLA!#REF!</definedName>
    <definedName name="Ciencia__Tecnología_e_innovación" localSheetId="2">[3]TABLA!#REF!</definedName>
    <definedName name="Ciencia__Tecnología_e_innovación" localSheetId="5">[3]TABLA!#REF!</definedName>
    <definedName name="Ciencia__Tecnología_e_innovación" localSheetId="4">[2]TABLA!#REF!</definedName>
    <definedName name="Ciencia__Tecnología_e_innovación">[3]TABLA!#REF!</definedName>
    <definedName name="clases1">[4]TABLA!$G$2:$G$5</definedName>
    <definedName name="Comercio__Industria_y_Turismo" localSheetId="3">[3]TABLA!#REF!</definedName>
    <definedName name="Comercio__Industria_y_Turismo" localSheetId="1">[1]TABLA!#REF!</definedName>
    <definedName name="Comercio__Industria_y_Turismo" localSheetId="5">[3]TABLA!#REF!</definedName>
    <definedName name="Comercio__Industria_y_Turismo" localSheetId="4">[2]TABLA!#REF!</definedName>
    <definedName name="Comercio__Industria_y_Turismo">[3]TABLA!#REF!</definedName>
    <definedName name="Departamentos" localSheetId="3">#REF!</definedName>
    <definedName name="departamentos" localSheetId="1">[1]TABLA!$D$2:$D$36</definedName>
    <definedName name="Departamentos" localSheetId="2">#REF!</definedName>
    <definedName name="Departamentos" localSheetId="5">#REF!</definedName>
    <definedName name="Departamentos" localSheetId="4">#REF!</definedName>
    <definedName name="Departamentos">#REF!</definedName>
    <definedName name="Fuentes" localSheetId="3">#REF!</definedName>
    <definedName name="Fuentes" localSheetId="2">#REF!</definedName>
    <definedName name="Fuentes" localSheetId="5">#REF!</definedName>
    <definedName name="Fuentes" localSheetId="4">#REF!</definedName>
    <definedName name="Fuentes">#REF!</definedName>
    <definedName name="Indicadores" localSheetId="3">#REF!</definedName>
    <definedName name="Indicadores" localSheetId="2">#REF!</definedName>
    <definedName name="Indicadores" localSheetId="5">#REF!</definedName>
    <definedName name="Indicadores" localSheetId="4">#REF!</definedName>
    <definedName name="Indicadores">#REF!</definedName>
    <definedName name="nivel" localSheetId="1">[1]TABLA!$C$2:$C$3</definedName>
    <definedName name="nivel" localSheetId="4">[2]TABLA!$C$2:$C$3</definedName>
    <definedName name="nivel">[3]TABLA!$C$2:$C$3</definedName>
    <definedName name="Objetivos" localSheetId="3">OFFSET(#REF!,0,0,COUNTA(#REF!)-1,1)</definedName>
    <definedName name="Objetivos" localSheetId="2">OFFSET(#REF!,0,0,COUNTA(#REF!)-1,1)</definedName>
    <definedName name="Objetivos" localSheetId="5">OFFSET(#REF!,0,0,COUNTA(#REF!)-1,1)</definedName>
    <definedName name="Objetivos" localSheetId="4">OFFSET(#REF!,0,0,COUNTA(#REF!)-1,1)</definedName>
    <definedName name="Objetivos">OFFSET(#REF!,0,0,COUNTA(#REF!)-1,1)</definedName>
    <definedName name="orden" localSheetId="1">[1]TABLA!$A$3:$A$4</definedName>
    <definedName name="orden" localSheetId="4">[2]TABLA!$A$3:$A$4</definedName>
    <definedName name="orden">[3]TABLA!$A$3:$A$4</definedName>
    <definedName name="sector" localSheetId="1">[1]TABLA!$B$2:$B$26</definedName>
    <definedName name="sector" localSheetId="4">[2]TABLA!$B$2:$B$26</definedName>
    <definedName name="sector">[3]TABLA!$B$2:$B$26</definedName>
    <definedName name="Tipos" localSheetId="1">[1]TABLA!$G$2:$G$4</definedName>
    <definedName name="Tipos" localSheetId="4">[2]TABLA!$G$2:$G$4</definedName>
    <definedName name="Tipos">[3]TABLA!$G$2:$G$4</definedName>
    <definedName name="_xlnm.Print_Titles" localSheetId="3">'Atención al ciudadano'!$1:$3</definedName>
    <definedName name="_xlnm.Print_Titles" localSheetId="1">'Estrategias de Racionalizacion'!$1:$14</definedName>
    <definedName name="_xlnm.Print_Titles" localSheetId="0">'Gestión Riesgo Corrupción '!$1:$3</definedName>
    <definedName name="_xlnm.Print_Titles" localSheetId="4">'Transparencia y Acc. Info'!$1:$3</definedName>
    <definedName name="vigencias" localSheetId="1">[1]TABLA!$E$2:$E$7</definedName>
    <definedName name="vigencias" localSheetId="4">[2]TABLA!$E$2:$E$7</definedName>
    <definedName name="vigencias">[3]TABLA!$E$2:$E$7</definedName>
  </definedNames>
  <calcPr calcId="152511"/>
</workbook>
</file>

<file path=xl/calcChain.xml><?xml version="1.0" encoding="utf-8"?>
<calcChain xmlns="http://schemas.openxmlformats.org/spreadsheetml/2006/main">
  <c r="S5" i="4" l="1"/>
  <c r="S6" i="4"/>
  <c r="S7" i="4"/>
  <c r="S8" i="4"/>
  <c r="S9" i="4"/>
  <c r="S10" i="4"/>
  <c r="S11" i="4"/>
  <c r="S12" i="4"/>
  <c r="S13" i="4"/>
  <c r="S14" i="4"/>
  <c r="S15" i="4"/>
  <c r="S16" i="4"/>
  <c r="S17" i="4"/>
  <c r="S18" i="4"/>
  <c r="S19" i="4"/>
  <c r="S20" i="4"/>
  <c r="S4" i="4"/>
  <c r="S21" i="4"/>
  <c r="S22" i="4"/>
  <c r="S23" i="4"/>
  <c r="S24" i="4"/>
  <c r="S25" i="4"/>
  <c r="S26" i="4"/>
  <c r="AB11" i="3"/>
  <c r="AB12" i="3"/>
  <c r="AC6" i="5" l="1"/>
  <c r="AB8" i="3" l="1"/>
  <c r="AB7" i="3" l="1"/>
  <c r="AB9" i="3"/>
  <c r="AB10" i="3"/>
  <c r="D14" i="7" l="1"/>
  <c r="D13" i="7"/>
  <c r="D12" i="7"/>
  <c r="D11" i="7"/>
  <c r="D10" i="7"/>
  <c r="D9" i="7"/>
  <c r="AF18" i="5" l="1"/>
  <c r="AE18" i="5" l="1"/>
  <c r="C31" i="6" l="1"/>
  <c r="E31" i="6" s="1"/>
  <c r="C28" i="6"/>
  <c r="E28" i="6" s="1"/>
  <c r="V25" i="4"/>
  <c r="V24" i="4"/>
  <c r="V21" i="4"/>
  <c r="V19" i="4"/>
  <c r="V17" i="4"/>
  <c r="V16" i="4"/>
  <c r="V12" i="4"/>
  <c r="V6" i="4"/>
  <c r="AD14" i="3"/>
  <c r="C29" i="6" s="1"/>
  <c r="E29" i="6" s="1"/>
  <c r="AC15" i="1"/>
  <c r="C27" i="6" s="1"/>
  <c r="E27" i="6" s="1"/>
  <c r="K17" i="2"/>
  <c r="V27" i="4" l="1"/>
  <c r="AB13" i="5" l="1"/>
  <c r="AA13" i="5"/>
  <c r="AA7" i="5"/>
  <c r="AB7" i="5"/>
  <c r="AA8" i="5"/>
  <c r="AB8" i="5"/>
  <c r="AA6" i="5"/>
  <c r="AB6" i="5"/>
  <c r="AA5" i="5"/>
  <c r="AB5" i="5"/>
  <c r="AA9" i="5"/>
  <c r="AB9" i="5"/>
  <c r="AA10" i="5"/>
  <c r="AB10" i="5"/>
  <c r="AA11" i="5"/>
  <c r="AB11" i="5"/>
  <c r="AA12" i="5"/>
  <c r="AB12" i="5"/>
  <c r="AA14" i="5"/>
  <c r="AB14" i="5"/>
  <c r="AA15" i="5"/>
  <c r="AB15" i="5"/>
  <c r="AA16" i="5"/>
  <c r="AB16" i="5"/>
  <c r="AA17" i="5"/>
  <c r="AB17" i="5"/>
  <c r="AB4" i="5"/>
  <c r="AA4" i="5"/>
  <c r="R17" i="4"/>
  <c r="R16" i="4"/>
  <c r="R5" i="4"/>
  <c r="Q6" i="4"/>
  <c r="R6" i="4"/>
  <c r="R7" i="4"/>
  <c r="Q8" i="4"/>
  <c r="R8" i="4"/>
  <c r="Q9" i="4"/>
  <c r="R9" i="4"/>
  <c r="Q10" i="4"/>
  <c r="R10" i="4"/>
  <c r="R11" i="4"/>
  <c r="R12" i="4"/>
  <c r="R13" i="4"/>
  <c r="R14" i="4"/>
  <c r="R15" i="4"/>
  <c r="Q18" i="4"/>
  <c r="R18" i="4"/>
  <c r="Q19" i="4"/>
  <c r="R19" i="4"/>
  <c r="Q20" i="4"/>
  <c r="R20" i="4"/>
  <c r="Q21" i="4"/>
  <c r="R21" i="4"/>
  <c r="Q22" i="4"/>
  <c r="R22" i="4"/>
  <c r="Q23" i="4"/>
  <c r="R23" i="4"/>
  <c r="R24" i="4"/>
  <c r="Q25" i="4"/>
  <c r="R25" i="4"/>
  <c r="R26" i="4"/>
  <c r="R4" i="4"/>
  <c r="Q4" i="4"/>
  <c r="Z5" i="3"/>
  <c r="AA5" i="3"/>
  <c r="Z6" i="3"/>
  <c r="AA6" i="3"/>
  <c r="Z7" i="3"/>
  <c r="AA7" i="3"/>
  <c r="AA8" i="3"/>
  <c r="Z9" i="3"/>
  <c r="AA9" i="3"/>
  <c r="Z10" i="3"/>
  <c r="AA10" i="3"/>
  <c r="AA11" i="3"/>
  <c r="AA12" i="3"/>
  <c r="AA13" i="3"/>
  <c r="AA4" i="3"/>
  <c r="AB4" i="3"/>
  <c r="T15" i="2"/>
  <c r="C5" i="6"/>
  <c r="E5" i="6"/>
  <c r="AA5" i="1"/>
  <c r="AA6" i="1"/>
  <c r="AA7" i="1"/>
  <c r="AA8" i="1"/>
  <c r="AA9" i="1"/>
  <c r="AA10" i="1"/>
  <c r="AA11" i="1"/>
  <c r="AA12" i="1"/>
  <c r="AA13" i="1"/>
  <c r="AA14" i="1"/>
  <c r="AA4" i="1"/>
  <c r="Z5" i="1"/>
  <c r="Z6" i="1"/>
  <c r="Z7" i="1"/>
  <c r="Z8" i="1"/>
  <c r="Z9" i="1"/>
  <c r="Z11" i="1"/>
  <c r="Q18" i="5"/>
  <c r="M17" i="5"/>
  <c r="M16" i="5"/>
  <c r="M15" i="5"/>
  <c r="M14" i="5"/>
  <c r="M13" i="5"/>
  <c r="M12" i="5"/>
  <c r="M9" i="5"/>
  <c r="M8" i="5"/>
  <c r="M7" i="5"/>
  <c r="M6" i="5"/>
  <c r="M5" i="5"/>
  <c r="M4" i="5"/>
  <c r="L13" i="3"/>
  <c r="O13" i="3" s="1"/>
  <c r="P13" i="3" s="1"/>
  <c r="L12" i="3"/>
  <c r="O12" i="3"/>
  <c r="P12" i="3" s="1"/>
  <c r="L11" i="3"/>
  <c r="O11" i="3" s="1"/>
  <c r="P11" i="3" s="1"/>
  <c r="L10" i="3"/>
  <c r="O10" i="3" s="1"/>
  <c r="P10" i="3" s="1"/>
  <c r="L8" i="3"/>
  <c r="O8" i="3" s="1"/>
  <c r="P8" i="3" s="1"/>
  <c r="L7" i="3"/>
  <c r="O7" i="3" s="1"/>
  <c r="P7" i="3" s="1"/>
  <c r="L5" i="3"/>
  <c r="O5" i="3" s="1"/>
  <c r="P5" i="3" s="1"/>
  <c r="L4" i="3"/>
  <c r="O4" i="3" s="1"/>
  <c r="P4" i="3" s="1"/>
  <c r="L14" i="1"/>
  <c r="O14" i="1" s="1"/>
  <c r="P14" i="1" s="1"/>
  <c r="L13" i="1"/>
  <c r="O13" i="1" s="1"/>
  <c r="P13" i="1" s="1"/>
  <c r="L12" i="1"/>
  <c r="O12" i="1" s="1"/>
  <c r="P12" i="1" s="1"/>
  <c r="L11" i="1"/>
  <c r="O11" i="1" s="1"/>
  <c r="P11" i="1" s="1"/>
  <c r="L10" i="1"/>
  <c r="O10" i="1" s="1"/>
  <c r="P10" i="1" s="1"/>
  <c r="L9" i="1"/>
  <c r="O9" i="1" s="1"/>
  <c r="P9" i="1" s="1"/>
  <c r="L8" i="1"/>
  <c r="O8" i="1" s="1"/>
  <c r="P8" i="1" s="1"/>
  <c r="L7" i="1"/>
  <c r="O7" i="1" s="1"/>
  <c r="P7" i="1" s="1"/>
  <c r="L6" i="1"/>
  <c r="O6" i="1" s="1"/>
  <c r="P6" i="1" s="1"/>
  <c r="L5" i="1"/>
  <c r="O5" i="1" s="1"/>
  <c r="P5" i="1" s="1"/>
  <c r="L4" i="1"/>
  <c r="O4" i="1" s="1"/>
  <c r="P4" i="1" s="1"/>
  <c r="AC11" i="5" l="1"/>
  <c r="AC7" i="5"/>
  <c r="AC14" i="5"/>
  <c r="AC15" i="5"/>
  <c r="AC8" i="5"/>
  <c r="AB14" i="3"/>
  <c r="C6" i="6" s="1"/>
  <c r="E6" i="6" s="1"/>
  <c r="AB7" i="1"/>
  <c r="AB14" i="1"/>
  <c r="AB15" i="1" s="1"/>
  <c r="C4" i="6" s="1"/>
  <c r="E4" i="6" s="1"/>
  <c r="P14" i="3"/>
  <c r="AB5" i="1"/>
  <c r="AB8" i="1"/>
  <c r="AB6" i="1"/>
  <c r="AB11" i="1"/>
  <c r="AC18" i="5" l="1"/>
  <c r="C8" i="6" s="1"/>
  <c r="E8" i="6" s="1"/>
  <c r="V28" i="4"/>
  <c r="V29" i="4" s="1"/>
  <c r="C30" i="6" s="1"/>
  <c r="E30" i="6" s="1"/>
  <c r="E32" i="6" s="1"/>
  <c r="S27" i="4"/>
  <c r="C7" i="6" s="1"/>
  <c r="E7" i="6" s="1"/>
  <c r="E9" i="6" l="1"/>
</calcChain>
</file>

<file path=xl/comments1.xml><?xml version="1.0" encoding="utf-8"?>
<comments xmlns="http://schemas.openxmlformats.org/spreadsheetml/2006/main">
  <authors>
    <author>Luz Miriam Diaz Diaz</author>
    <author>mprada</author>
    <author>Jaime Orlando Delgado Gordillo</author>
  </authors>
  <commentList>
    <comment ref="C4" authorId="0" shapeId="0">
      <text>
        <r>
          <rPr>
            <sz val="12"/>
            <color indexed="81"/>
            <rFont val="Tahoma"/>
            <family val="2"/>
          </rPr>
          <t>Escriba el nombre completo de la entidad</t>
        </r>
      </text>
    </comment>
    <comment ref="C6" authorId="0" shapeId="0">
      <text>
        <r>
          <rPr>
            <sz val="10"/>
            <color indexed="81"/>
            <rFont val="Tahoma"/>
            <family val="2"/>
          </rPr>
          <t>Seleccione el sector al que pertenece la entidad (sólo para entidades del orden nacional)</t>
        </r>
      </text>
    </comment>
    <comment ref="H6" authorId="0" shapeId="0">
      <text>
        <r>
          <rPr>
            <sz val="10"/>
            <color indexed="81"/>
            <rFont val="Tahoma"/>
            <family val="2"/>
          </rPr>
          <t>Seleccione el orden al que pertenece la entidad (nacional o territorial)</t>
        </r>
        <r>
          <rPr>
            <sz val="9"/>
            <color indexed="81"/>
            <rFont val="Tahoma"/>
            <family val="2"/>
          </rPr>
          <t xml:space="preserve">
</t>
        </r>
      </text>
    </comment>
    <comment ref="C8" authorId="0" shapeId="0">
      <text>
        <r>
          <rPr>
            <sz val="10"/>
            <color indexed="81"/>
            <rFont val="Tahoma"/>
            <family val="2"/>
          </rPr>
          <t>Seleccione el departamento donde está ubicada la entidad (solo para entidades del orden territorial)</t>
        </r>
      </text>
    </comment>
    <comment ref="H8" authorId="0" shapeId="0">
      <text>
        <r>
          <rPr>
            <sz val="10"/>
            <color indexed="81"/>
            <rFont val="Tahoma"/>
            <family val="2"/>
          </rPr>
          <t>Seleccione el año en que va a presentar la propuesta de racionalización</t>
        </r>
        <r>
          <rPr>
            <sz val="9"/>
            <color indexed="81"/>
            <rFont val="Tahoma"/>
            <family val="2"/>
          </rPr>
          <t xml:space="preserve">
</t>
        </r>
      </text>
    </comment>
    <comment ref="C10" authorId="0" shapeId="0">
      <text>
        <r>
          <rPr>
            <sz val="12"/>
            <color indexed="81"/>
            <rFont val="Tahoma"/>
            <family val="2"/>
          </rPr>
          <t>Escriba el nombre del Municipio donde se ubica la entidad (sólo para entidades del orden territorial)</t>
        </r>
      </text>
    </comment>
    <comment ref="C13" authorId="0" shapeId="0">
      <text>
        <r>
          <rPr>
            <sz val="12"/>
            <color indexed="81"/>
            <rFont val="Tahoma"/>
            <family val="2"/>
          </rPr>
          <t>Seleccione la modalidad de la mejora a realizar (normativa, administrativa o tecnológica)</t>
        </r>
      </text>
    </comment>
    <comment ref="D13" authorId="0" shapeId="0">
      <text>
        <r>
          <rPr>
            <sz val="12"/>
            <color indexed="81"/>
            <rFont val="Tahoma"/>
            <family val="2"/>
          </rPr>
          <t>Seleccione la opción de racionalización que aplica, según el tipo de racionalización elegido</t>
        </r>
      </text>
    </comment>
    <comment ref="E13" authorId="0" shapeId="0">
      <text>
        <r>
          <rPr>
            <sz val="12"/>
            <color indexed="81"/>
            <rFont val="Tahoma"/>
            <family val="2"/>
          </rPr>
          <t>De manera concreta describa como está u opera actualmente el trámite, proceso o procedimiento, es decir, antes de realizar la mejora a proponer</t>
        </r>
      </text>
    </comment>
    <comment ref="F13" authorId="1" shapeId="0">
      <text>
        <r>
          <rPr>
            <sz val="12"/>
            <color indexed="81"/>
            <rFont val="Tahoma"/>
            <family val="2"/>
          </rPr>
          <t>De manera concreta describa en qué consiste la acción de mejora o racionalización a realizar al trámite, proceso o procedimiento.</t>
        </r>
      </text>
    </comment>
    <comment ref="G13" authorId="0" shapeId="0">
      <text>
        <r>
          <rPr>
            <sz val="12"/>
            <color indexed="81"/>
            <rFont val="Tahoma"/>
            <family val="2"/>
          </rPr>
          <t>De manera concreta describa el impacto que tiene la mejora en el ciudadano y/o la entidad, expresada en reducción de tiempo o costos</t>
        </r>
      </text>
    </comment>
    <comment ref="H13" authorId="2" shapeId="0">
      <text>
        <r>
          <rPr>
            <sz val="12"/>
            <color indexed="81"/>
            <rFont val="Tahoma"/>
            <family val="2"/>
          </rPr>
          <t>Ärea dentro de la entidad que lidera la racionalización del trámite, proceso o procedimiento</t>
        </r>
      </text>
    </comment>
    <comment ref="I14" authorId="2" shapeId="0">
      <text>
        <r>
          <rPr>
            <sz val="12"/>
            <color indexed="81"/>
            <rFont val="Tahoma"/>
            <family val="2"/>
          </rPr>
          <t>Indique la fecha de inicio de las acciones de racionalización a realizar</t>
        </r>
      </text>
    </comment>
    <comment ref="J14" authorId="2" shapeId="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<sst xmlns="http://schemas.openxmlformats.org/spreadsheetml/2006/main" count="699" uniqueCount="453">
  <si>
    <t xml:space="preserve">Plan Anticorrupción y de Atención al Ciudadano                                                                                                                                                                                   </t>
  </si>
  <si>
    <t>Componente 1: Gestión del Riesgo de Corrupción</t>
  </si>
  <si>
    <t>AVANCES</t>
  </si>
  <si>
    <t>Subcomponente</t>
  </si>
  <si>
    <t xml:space="preserve"> Actividades</t>
  </si>
  <si>
    <t>Meta o producto</t>
  </si>
  <si>
    <t>Responsable</t>
  </si>
  <si>
    <t>Grupo</t>
  </si>
  <si>
    <t>Fecha programada</t>
  </si>
  <si>
    <t>Enero - Marzo</t>
  </si>
  <si>
    <t>Abril - Junio</t>
  </si>
  <si>
    <t>Julio - Septiembre</t>
  </si>
  <si>
    <t>Octubre - Diciembre</t>
  </si>
  <si>
    <t>TOTAL Ejecutado</t>
  </si>
  <si>
    <t>META</t>
  </si>
  <si>
    <t>Ponderación actividad específica</t>
  </si>
  <si>
    <t>Avance por Actividad Específica</t>
  </si>
  <si>
    <t>Avance por Actividad General</t>
  </si>
  <si>
    <t>Descripción de Avance</t>
  </si>
  <si>
    <t>Política de Administración de Riesgos de Corrupción</t>
  </si>
  <si>
    <t>1.1</t>
  </si>
  <si>
    <t>Revisión de la actual politica de administración de riesgos de la Unidad, para su actualizacion permanente</t>
  </si>
  <si>
    <t>Una Política de Administración de riesgos actualizada</t>
  </si>
  <si>
    <t xml:space="preserve">Fernando Santoyo 
Marisol Viveros Zambrano 
</t>
  </si>
  <si>
    <t>Director de Investigaciones y Planeación, y Coordinación de Planeación y Estadística.</t>
  </si>
  <si>
    <t>Construcción del Mapa de Riesgos de Corrupción</t>
  </si>
  <si>
    <t>2.1</t>
  </si>
  <si>
    <t>Revisar y actualizar la identificación y valoración de los riesgos de corrupción de conformidad con la guia para la gestión del riesgo de corrupción 2017</t>
  </si>
  <si>
    <t>Un documento de identificación y valoración de riesgos de corrupción por procesos</t>
  </si>
  <si>
    <t xml:space="preserve">Marisol Viveros Zambrano 
</t>
  </si>
  <si>
    <t>Coordinación de Planeación y Estadística y Líderes de procesos</t>
  </si>
  <si>
    <t>2.2</t>
  </si>
  <si>
    <t>Consolidación y publicación de la matriz de riesgos de corrupción para consulta de la ciudadanía</t>
  </si>
  <si>
    <t xml:space="preserve">Una Matriz de riesgos de corrupción publicada en la página web de la Unidad www.orgsolidarias.gov.co </t>
  </si>
  <si>
    <t>Coordinación de Planeación y Estadística.</t>
  </si>
  <si>
    <t xml:space="preserve"> Consulta y divulgación </t>
  </si>
  <si>
    <t>3.1</t>
  </si>
  <si>
    <t>Recibir y consoldidar las observaciones enviadas por parte la ciudadanía con respecto al mapa de riesgos de corrupción</t>
  </si>
  <si>
    <t>Un documento de consolidación de las observaciones recibidas</t>
  </si>
  <si>
    <t>3.2</t>
  </si>
  <si>
    <t>Publicación en firme del mapa de riesgos de corrupción pagina Web de la Entidad y en la pagina Gobierno en Línea- GEL</t>
  </si>
  <si>
    <t>Un Mapa de riesgos de corrupción publicado</t>
  </si>
  <si>
    <t xml:space="preserve"> Monitoreo o revisión</t>
  </si>
  <si>
    <t>4.1</t>
  </si>
  <si>
    <t>Realizar primer monitoreo a Mapas de riesgo de corrupción del proceso</t>
  </si>
  <si>
    <t>Mapas de riesgo de los procesos con monitoreo y revisión diligenciado</t>
  </si>
  <si>
    <t>Rafael González Gordillo, Gloria Inés Lache Jiménez, Carolina Bonilla, Juan David , Marisol Viveros, Cesar Vanegas, Carmen julia Lizarazo, Jaqueline Arbeláez, Nelson Piñeros, Francy Yolima Moreno</t>
  </si>
  <si>
    <t>Líderes de proceso</t>
  </si>
  <si>
    <t>4.2</t>
  </si>
  <si>
    <t>Realizar segundo monitoreo a Mapas de riesgo de corrupción del proceso</t>
  </si>
  <si>
    <t>4.3</t>
  </si>
  <si>
    <t>Realizar tercer monitoreo a Mapas de riesgo de corrupción del proceso</t>
  </si>
  <si>
    <t>Seguimiento</t>
  </si>
  <si>
    <t>5.1</t>
  </si>
  <si>
    <t>Realizar primer seguimiento a Mapas de riesgo de corrupción</t>
  </si>
  <si>
    <t>Seguimiento Oficina de control interno</t>
  </si>
  <si>
    <t>Nelson Piñeros</t>
  </si>
  <si>
    <t>Jefe de Control Interno</t>
  </si>
  <si>
    <t>5.2</t>
  </si>
  <si>
    <t>Realizar segundo seguimiento a Mapas de riesgo de corrupción</t>
  </si>
  <si>
    <t>5.3</t>
  </si>
  <si>
    <t>Realizar tercer seguimiento a Mapas de riesgo de corrupción</t>
  </si>
  <si>
    <t>ESTRATEGIA DE RACIONALIZACIÓN DE TRÁMITES</t>
  </si>
  <si>
    <t>Nombre de la entidad</t>
  </si>
  <si>
    <t>Unidad Administrativa Especial de Organizaciones Solidarias</t>
  </si>
  <si>
    <t>Sector Administrativo</t>
  </si>
  <si>
    <t>Trabajo</t>
  </si>
  <si>
    <t>Orden</t>
  </si>
  <si>
    <t>Nacional</t>
  </si>
  <si>
    <t>Departamento:</t>
  </si>
  <si>
    <t>Bogotá D.C</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</si>
  <si>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</si>
  <si>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</si>
  <si>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</si>
  <si>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</si>
  <si>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</si>
  <si>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</si>
  <si>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</si>
  <si>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</si>
  <si>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</si>
  <si>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</si>
  <si>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</si>
  <si>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</si>
  <si>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</si>
  <si>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</si>
  <si>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</si>
  <si>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</si>
  <si>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Tecnologicas</t>
  </si>
  <si>
    <t>Trámite/OPA total en línea</t>
  </si>
  <si>
    <t xml:space="preserve">El trámite de acreditación se desarrolla a través de un desarrollo tecnológico denominado SIA, esté aplicativo permite que todo el trámite se efectue en línea de cara al ciudadano.  Sin embargo el SIA no permite integrar toda la información que se deriva del trámite, por ejemplo las personas certificadas en los cursos, las entidades que fueron acreditadas antes de la implementación del sitema, la cobertura terrotorial  de los cursos ofrecidos, el seguimiento permanete a las entidades acreditadas, entre otros. En la vigencia 2017 la Unidad desarrolló el Sistema Integrado de Información de acreditación SIIA que consta de los siguientes módulos. Tramite, Histórico, Seguimiento a entidades, Renovaciones, Certificaciones y Estadiísticos. El SIIA se encuentra completamente desarrollado y se pondrá en producción en el año 2018 siguiendo una estrategia de implementación. </t>
  </si>
  <si>
    <t xml:space="preserve">Implementar nuevo desarrollo tecnológico, Sistema Integrado de Información de Acreditación "SIIA"
</t>
  </si>
  <si>
    <r>
      <t xml:space="preserve">Este nuevo aplicativo SIIA presentará las siguientes bondades:
</t>
    </r>
    <r>
      <rPr>
        <u/>
        <sz val="12"/>
        <rFont val="Arial"/>
        <family val="2"/>
      </rPr>
      <t>Para el ciudadano:</t>
    </r>
    <r>
      <rPr>
        <sz val="12"/>
        <rFont val="Arial"/>
        <family val="2"/>
      </rPr>
      <t xml:space="preserve">
Es adaptable, porque es utilizable desde dispositivos móviles: celular, tabletas, PC y televisores.
Es amigable, porque facilita al usuario el ingreso de información, la consulta de observaciones y datos históricos, y permite seguimiento al avance del trámite
</t>
    </r>
    <r>
      <rPr>
        <u/>
        <sz val="12"/>
        <rFont val="Arial"/>
        <family val="2"/>
      </rPr>
      <t>Para la entidad:</t>
    </r>
    <r>
      <rPr>
        <sz val="12"/>
        <rFont val="Arial"/>
        <family val="2"/>
      </rPr>
      <t xml:space="preserve">
Flexible, porque permite crear, suprimir y adaptar formularios a nuevas modificaciones normativas.
Está programado para conseguir calificación Triple AAA en la estrategia de Gobierno en Línea (GEL), aplica las indicaciones de Lenguaje Común del MINTIC y permite una Interoperabilidad Nivel 3</t>
    </r>
  </si>
  <si>
    <t>Grupo de Educación e Investigación
Grupo de Tecnología de la Información y las Comunicaciones</t>
  </si>
  <si>
    <t>INTERCAMBIO DE INFORMACIÓN (CADENAS DE TRÁMITES - VENTANILLAS ÚNICAS)</t>
  </si>
  <si>
    <t>No aplica</t>
  </si>
  <si>
    <t>Nombre del responsable:</t>
  </si>
  <si>
    <t>José Efraín Cuy Estebán
Juan David Díaz Salgado</t>
  </si>
  <si>
    <t>Número de teléfono:</t>
  </si>
  <si>
    <t>3275252 ext 217
32752552 ext 213</t>
  </si>
  <si>
    <t>Correo electrónico:</t>
  </si>
  <si>
    <t>jcuy@orgsolidarias.gov.co
ddiaz@orgsolidarias.gov.co</t>
  </si>
  <si>
    <t>Fecha aprobación del plan:</t>
  </si>
  <si>
    <t>FERNANDO SANTOYO ROMERO</t>
  </si>
  <si>
    <t>CAROLINA BONILLA CORTÉS</t>
  </si>
  <si>
    <t>JUAN DAVID DIAZ SALGADO</t>
  </si>
  <si>
    <t>Director de Investigación y Planeación</t>
  </si>
  <si>
    <t>Coordinadora Grupo de Educación e Investigación</t>
  </si>
  <si>
    <t xml:space="preserve">Coordinador Grupo de Tecnologías de la Información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</si>
  <si>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</si>
  <si>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</si>
  <si>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</si>
  <si>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</si>
  <si>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</si>
  <si>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</si>
  <si>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</si>
  <si>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Se atenderán las consultas, preguntas, quejas y reclamos de los ciudadanos a través de su aplicativo virtual de PQR y se mantendrá contacto permanente por medio de las redes sociales (Twitter, Facebook y Youtube) y demas canales de atención con la ciudadanía, informando avances en su gestión, actividades, etc</t>
  </si>
  <si>
    <t>Un informe de atención al ciudadano</t>
  </si>
  <si>
    <t>Rolfi Serrano 
Efraín Cuy
Magda Patricia Estrada
Ricardo Ramírez</t>
  </si>
  <si>
    <t>Grupo de Educación e Investigación</t>
  </si>
  <si>
    <t>1.2</t>
  </si>
  <si>
    <t xml:space="preserve">Se elaborarán y publicarán piezas divulgativas con lenguaje ciudadano en los canales propios de la Unidad Administrativa sobre  la gestion y  resultados  de la planeación estategica de la entidad, compromisos relacinados con el Acuerdo de paz </t>
  </si>
  <si>
    <t>Una estrategia de Comunicaciones</t>
  </si>
  <si>
    <t>Cesar Alfonso Vanegas</t>
  </si>
  <si>
    <t>Grupo de Comunicaciones y Prensa</t>
  </si>
  <si>
    <t>01/02/2018 a 31/12/2018</t>
  </si>
  <si>
    <t>1.3</t>
  </si>
  <si>
    <t xml:space="preserve">documento </t>
  </si>
  <si>
    <t>Fernando Santoyo</t>
  </si>
  <si>
    <t>Direccion de Investigacion y Planeacion</t>
  </si>
  <si>
    <t>1.4</t>
  </si>
  <si>
    <t>Se gestionará con los entes encargados de la televisión pública y privada, la inclusion de espacios promocionales que divulguen la Economía Solidaria Ambiental, teniendo en cuenta, además, la disponibilidad presupuestal para el año en curso</t>
  </si>
  <si>
    <t>2 codigos civicos gestionados</t>
  </si>
  <si>
    <t xml:space="preserve"> Diálogo de doble vía con la ciudadanía y sus organizaciones</t>
  </si>
  <si>
    <t>Consultará con la ciudadanía propuestas, necesidades, problemáticas, etc., por medio de foros virtuales dispuestos en la página web.</t>
  </si>
  <si>
    <t>3 foros  virtuales realizados</t>
  </si>
  <si>
    <t xml:space="preserve">Diseñar la campaña de derechos y deberes para servidores públicos en materia de la obligación de rendición de cuentas en el marco del acuerdo de paz. actividades que permitan incentivar la participación ciudadania  </t>
  </si>
  <si>
    <t xml:space="preserve">1 campaña diseñada  </t>
  </si>
  <si>
    <t xml:space="preserve">Cesar Alfonso Vanegas
Marisol Viveros Zambrano </t>
  </si>
  <si>
    <t xml:space="preserve">Grupo de Comunicaciones y Prensa
Grupo de Planeación Estadistica </t>
  </si>
  <si>
    <t xml:space="preserve"> 31/12/2018</t>
  </si>
  <si>
    <t>2.3</t>
  </si>
  <si>
    <t>La Entidad seguirá los lineamientos establecidos para la realización de la audiencia pública, garantizando la participación de la ciudadanía en todo el proceso.</t>
  </si>
  <si>
    <t>Una audiencia realizada</t>
  </si>
  <si>
    <t xml:space="preserve"> Incentivos para motivar la cultura de la rendición y petición de cuentas</t>
  </si>
  <si>
    <t>Se entregará material educativo a los ciudadanos que participen activamente en la actividades de Rendición de Cuentas</t>
  </si>
  <si>
    <t xml:space="preserve">2 informes de evidencias de entrega del material
</t>
  </si>
  <si>
    <t xml:space="preserve">
Grupo de Comunicaciones y Prensa
</t>
  </si>
  <si>
    <t>15/07/2018
30/11/2018</t>
  </si>
  <si>
    <t>Publicaciones de experiencias en la página WEB de la entidad y en revistas publicadas en el año</t>
  </si>
  <si>
    <t>2 informes de evidencias sobre las publicaciones en la WEB</t>
  </si>
  <si>
    <t xml:space="preserve"> Evaluación y retroalimentación a  la gestión institucional</t>
  </si>
  <si>
    <t>Se realizará seguimiento semestral para evaluar la participación de los ciudadanos y crear planes de mejoramiento que permitan mejorar y aumentar dicha participación</t>
  </si>
  <si>
    <t>2 Informes de segumiento</t>
  </si>
  <si>
    <t>Marisol Viveros</t>
  </si>
  <si>
    <t>Grupo de Planeación y Estadística</t>
  </si>
  <si>
    <t>15/07/2018
31/12/2018</t>
  </si>
  <si>
    <t>César Alfonso Vanegas</t>
  </si>
  <si>
    <t>Socializar externamente  las  mediciones de satisfacción de los ciudadanos en todos los canales de atención de manera semestral (redes sociales, portal institucional, boletín virtual)</t>
  </si>
  <si>
    <t>31/07/2018
31/01/2019</t>
  </si>
  <si>
    <t>Socializar internamente las  mediciones de satisfacción de los ciudadanos enviados por el Grupo de Educación en todos los canales de atención de manera semestral (intranet- carteleras)</t>
  </si>
  <si>
    <t>Rolfi Serrano</t>
  </si>
  <si>
    <t>Realizar mediciones de satisfacción de los ciudadanos en todos los canales de atención de manera mensual</t>
  </si>
  <si>
    <t>Diez  (10) primeros días de cada mes</t>
  </si>
  <si>
    <t>11 Informes de medición de la satisfacción ciudadana elaborados mensualmente
1 Informe de satisfacción ciudadana publicados semestralmente</t>
  </si>
  <si>
    <t>Magda Estrada</t>
  </si>
  <si>
    <t>Encuentros con grupos de ciudadanos, para obtener insumos de mejora en el servicio</t>
  </si>
  <si>
    <t>30/06/2018
30/12/2018</t>
  </si>
  <si>
    <t xml:space="preserve">2 encuentros </t>
  </si>
  <si>
    <t>Realizar mediciones de satisfacción de los ciudadanos en todos los canales de atención de manera mensual, así como socializar interna y externamente los resultados de la medición de manera semestral</t>
  </si>
  <si>
    <t>Relacionamiento con el ciudadano</t>
  </si>
  <si>
    <t>Grupo de Educación e Investigación
Grupo de Comunicaciones y Prensa</t>
  </si>
  <si>
    <t>Rolfi Serrano
Cesar Vanegas</t>
  </si>
  <si>
    <t xml:space="preserve">Elaborar y publicar informe anual de atención al ciudadano, incluyendo en este informe el análisis de la satisfacción ciudadana y de las recomendaciones recibidas </t>
  </si>
  <si>
    <t>1 informe anual (se publica el de la vigencia anterior)</t>
  </si>
  <si>
    <t>Elaborar y publicar informe consolidado semestral de atención al ciudadano, incluyendo en este informe el análisis de la satisfacción ciudadana y de las recomendaciones recibidas</t>
  </si>
  <si>
    <t>1 informe semestral</t>
  </si>
  <si>
    <t>Rolfi Serrano
Cindy Espinel</t>
  </si>
  <si>
    <t xml:space="preserve">Elaborar informe mensual de las PQRDS recibidas y tramitadas, incluyendo en este informe el análisis de la satisfacción ciudadana y de las recomendaciones recibidas </t>
  </si>
  <si>
    <t>11 informes elaborados en la vigencia 2017</t>
  </si>
  <si>
    <t>Elaborar y socializar periódicamente informes de PQRSD para identificar oportunidades de mejora en la prestación de los servicios.</t>
  </si>
  <si>
    <t>Normativo</t>
  </si>
  <si>
    <t xml:space="preserve">Grupo de Gestión Humana 
</t>
  </si>
  <si>
    <t>Carmen Julia Lizarazo Mojica -</t>
  </si>
  <si>
    <t xml:space="preserve">Integrar los valores del código de integridad con los protocolos de atención al ciudadano mediante sesiones grupales. </t>
  </si>
  <si>
    <t xml:space="preserve">12 sesiones grupales </t>
  </si>
  <si>
    <t xml:space="preserve">Promover por medio del código de integridad la orientación al usuario y al ciuddano. </t>
  </si>
  <si>
    <t>3.5</t>
  </si>
  <si>
    <t xml:space="preserve">Grupo de Gestión Humana </t>
  </si>
  <si>
    <t xml:space="preserve">Carmen Julia Lizarazo Mojica </t>
  </si>
  <si>
    <t xml:space="preserve">Sensibilizar por niveles jerárquicos las competencias comunes enfatizando en las conductas asociadas a la competencia de orientación al usuario y al ciudadano. </t>
  </si>
  <si>
    <t xml:space="preserve">Promover la cultura de servicio por medio de la calificación de la competencia común a los servidores públicos orientación al usuario y al ciudadano.  </t>
  </si>
  <si>
    <t>3.4</t>
  </si>
  <si>
    <t>Sensibilizar a evaluadores, sobre la importancia de incluir en la evalaación comportamental competencias orientadas al ciudadano</t>
  </si>
  <si>
    <t xml:space="preserve">28/02/2018
30/08/2018
</t>
  </si>
  <si>
    <t>100% de servidores evaluados en competencias comportamentales orientadas al ciudadano</t>
  </si>
  <si>
    <t>Incorporar en los procesos de evaluación del desempeño, acuerdos de gestión y compromisos laborales de los servidores públicos, la valoración  de competencias comportamentales orientadas al usuario y ciudadano</t>
  </si>
  <si>
    <t>3.3</t>
  </si>
  <si>
    <t>Carmen Julia Lizarazo Mojica</t>
  </si>
  <si>
    <t xml:space="preserve">Incluir los temas relacionados con atención al ciudadano en las jornadas de inducción a funcionarios (inluidos contratistas). </t>
  </si>
  <si>
    <t>Incluir en el Plan Institucional de Capacitación temáticas relacionadas con el mejoramiento del servicio al ciudadano</t>
  </si>
  <si>
    <t>Diseñar una herramienta para orientar  peticiones no recurrentes</t>
  </si>
  <si>
    <t>Anual</t>
  </si>
  <si>
    <t>Socializar el procedimiento y reglamento para la gestión interna de PQRDS,  a servidores</t>
  </si>
  <si>
    <t>Semestral</t>
  </si>
  <si>
    <t>Realizar acciones para difundir el Conocimiento de las normas y protocolos en la atención al ciuddano</t>
  </si>
  <si>
    <t>100% de  servidores públicos  capapacitados en cultura del servicio al ciudadano</t>
  </si>
  <si>
    <t xml:space="preserve">Promover la cultura de servicio de los servidores públicos </t>
  </si>
  <si>
    <t>Talento humano</t>
  </si>
  <si>
    <t>Direcciones Técnicas :
Dirección de Desarrollo
Dirección de Investigación y planeación</t>
  </si>
  <si>
    <t>Erika Moreno
Marisol Viveros</t>
  </si>
  <si>
    <t xml:space="preserve">Asistir a las ferias de servicio al ciudadano que sean planeadas por parte del PNSC </t>
  </si>
  <si>
    <t>Depende de cronograma suministrado pro el PNSC</t>
  </si>
  <si>
    <t xml:space="preserve">80% de participación en las Ferias </t>
  </si>
  <si>
    <t>Participar en la estrategia de Ferias de Servicio al Ciudadanodel Programa Nacional de Servicio al Ciudadano  - PNSC-</t>
  </si>
  <si>
    <t>Dirección de Desarrollo - Grupo de Atención Especial a Poblaciones</t>
  </si>
  <si>
    <t>Gloria Patricia Medina Tarazona</t>
  </si>
  <si>
    <t>Promover con población en condición de descapacidad  la herramienta de centro de relevo</t>
  </si>
  <si>
    <t>Gestionar en coordinación con los responsables de la agenda de población en situación de discapacidad, capacitación para el adecuado manejo software del centro de relevo, y cumplir con la formación</t>
  </si>
  <si>
    <t>Grupo TICs</t>
  </si>
  <si>
    <t>Juan David Díaz</t>
  </si>
  <si>
    <t>Elaborar manual de usuario y capacitacióón, y capacitación en uso de herramienta del centro de relevo</t>
  </si>
  <si>
    <t>Instalar y configurar en la oficina de atención al ciudadano  la herramienta del centro de relevo</t>
  </si>
  <si>
    <t>1. Centro de relevo funcionando</t>
  </si>
  <si>
    <t xml:space="preserve">Implementar la estrategia de centro de relevo </t>
  </si>
  <si>
    <t>Cada trimestre realizar revisión de consistencia, pertinencia y vigencia de la información publicada en los link de educación Solidaria; Trámites y servicios y Atención al Ciudadano; así como los botones de tipos de usuarios</t>
  </si>
  <si>
    <t>10/04/2018
10/07/2018
10/10/2018
30/12/2018</t>
  </si>
  <si>
    <t>Información de orientación al ciudadano actualizada trimestralmente</t>
  </si>
  <si>
    <t>Realizar revisión de consistencia, pertinencia y vigencia de la información publicada en la web</t>
  </si>
  <si>
    <t>Fortalecimiento de los canales de atención</t>
  </si>
  <si>
    <t>Grupo de Educación e Investigación
Grupo de Planeación y Estadística</t>
  </si>
  <si>
    <t>Carolina Bonilla
Magda Estrada
Marisol Viveros</t>
  </si>
  <si>
    <t>Actualizar el proceso de atención al ciudadano de siguiendo las directrices de MIPG y adelantar el trámite pertinente dentro de la entidad</t>
  </si>
  <si>
    <t>1 proceso de atención al ciudadano actualizado</t>
  </si>
  <si>
    <t>Rediseño del proceso de atención al ciudadano, de conformidad con la norma ISO 9001:2015</t>
  </si>
  <si>
    <t xml:space="preserve">Estructura administrativa y Direccionamiento estratégico </t>
  </si>
  <si>
    <t>Responable</t>
  </si>
  <si>
    <t>Actividad General</t>
  </si>
  <si>
    <t>Componente 4: Atención al Ciudadano</t>
  </si>
  <si>
    <t>Plan Anticorrupción y de Atención al Ciudadano</t>
  </si>
  <si>
    <t>Componente 5: Transparencia y Acceso a la Información</t>
  </si>
  <si>
    <t>Indicadores</t>
  </si>
  <si>
    <t>Ponderación Actividad específica</t>
  </si>
  <si>
    <t>Lineamientos de Transparencia Activa</t>
  </si>
  <si>
    <t>Verificar la publicación de la información mínima obligatoria de la Entidad en las secciones de la Web Institucional que determina la Ley 1712 de 2014</t>
  </si>
  <si>
    <t>(Información mínima publicada / Información mínima obligada a publicar por la Ley) *100</t>
  </si>
  <si>
    <t>Oficina de Control Interno</t>
  </si>
  <si>
    <t>30/04/2018
31/08/2018
31/12/2018</t>
  </si>
  <si>
    <t>Verificar que el o los conjuntos de Datos abiertos sean publicados tanto en la web institucional como en el portal datos.gov.co</t>
  </si>
  <si>
    <t>Conjunto de datos publicado en web y en datos.gov.co / Conjunto de datos abiertos obligado a publicar por Ley</t>
  </si>
  <si>
    <t>Juan David Diaz</t>
  </si>
  <si>
    <t>Grupo de Tecnologías de la Información</t>
  </si>
  <si>
    <t>Verificar la publicación de la Información sobre Contratación Pública en SECOP II</t>
  </si>
  <si>
    <t>Información sobre Contratación Pública registrada en SECOP / Información sobre Contratación Pública Total de la Entidad</t>
  </si>
  <si>
    <t>Alexandra Borja</t>
  </si>
  <si>
    <t>Oficina Asesora Jurídica</t>
  </si>
  <si>
    <t>Publicar los avances de la Estrategia GEL para la vigencia 2018, respecto de cada uno de los componentes de dicha estrategia</t>
  </si>
  <si>
    <t>3 reportes</t>
  </si>
  <si>
    <t>Reportes de Información de Avance de la Estrategia Gel en la Web Institucional</t>
  </si>
  <si>
    <t xml:space="preserve"> Lineamientos de Transparencia Pasiva</t>
  </si>
  <si>
    <t>Medir la oportunidad en los tiempos de respuesta a las peticiones y solicitudes de los ciudadanos por los diferentes canales de atención</t>
  </si>
  <si>
    <t>&lt; 10 días</t>
  </si>
  <si>
    <t>(Promedio No. de días de respuesta de solicitudes y PQR )</t>
  </si>
  <si>
    <t>Grupo de Educación</t>
  </si>
  <si>
    <t xml:space="preserve">Elaborar  Informes de satisfacción ciudadana semestrales y anuales </t>
  </si>
  <si>
    <t>2 informes semestrales</t>
  </si>
  <si>
    <t xml:space="preserve">Informes elaborados </t>
  </si>
  <si>
    <t>Medición mensual, 
publicación semestral: 17/07/2018
Publicación anual: 15/01/2019</t>
  </si>
  <si>
    <t xml:space="preserve">Publicar en la web Informes de satisfacción ciudadana semestrales y anuales </t>
  </si>
  <si>
    <t>Informes publicados</t>
  </si>
  <si>
    <t>Cesar Vanegas</t>
  </si>
  <si>
    <t>2.4</t>
  </si>
  <si>
    <t>Actualizar el protocolo de Atención al Ciudadano</t>
  </si>
  <si>
    <t>Procedimiento  atención a peticiones, quejas, denuncias y/o reclamos</t>
  </si>
  <si>
    <t>Procedimiento Actualizado</t>
  </si>
  <si>
    <t>Magda Estrada
Carolina Bonilla</t>
  </si>
  <si>
    <t>Elaboración los Instrumentos de Gestión de la Información</t>
  </si>
  <si>
    <t>Publicación de Inventarios Documentales  de conformidad con los criterios establecidos en la estrategia GEL y ley 1712 de 2014.</t>
  </si>
  <si>
    <t>13 Transferencias documentales primarias  publicadas en la web institucional.</t>
  </si>
  <si>
    <t>Grado de implementación de TRD.</t>
  </si>
  <si>
    <t>Jacqueline Arbelaez</t>
  </si>
  <si>
    <t>Grupo de Gestión Administrativa</t>
  </si>
  <si>
    <t xml:space="preserve">Actualización y Publicación de la Información mínima exigida por la Ley 1712 de 2014 relacionada con Gestión Documental. </t>
  </si>
  <si>
    <t>((Información Mínima Publicada /Información Mínima Obligada a Publicar por la Ley) *100)</t>
  </si>
  <si>
    <t>30/03/2018
30/06/2018
30/09/2018
30/12/2018</t>
  </si>
  <si>
    <r>
      <rPr>
        <i/>
        <sz val="11"/>
        <rFont val="Calibri"/>
        <family val="2"/>
        <scheme val="minor"/>
      </rPr>
      <t>Publicar,</t>
    </r>
    <r>
      <rPr>
        <i/>
        <sz val="11"/>
        <color rgb="FFFF0000"/>
        <rFont val="Calibri"/>
        <family val="2"/>
        <scheme val="minor"/>
      </rPr>
      <t xml:space="preserve"> </t>
    </r>
    <r>
      <rPr>
        <i/>
        <sz val="11"/>
        <color theme="1"/>
        <rFont val="Calibri"/>
        <family val="2"/>
        <scheme val="minor"/>
      </rPr>
      <t>Revisar y/o actualizar, el inventario de activos de Información, de acuerdo a los cambios identificados.</t>
    </r>
  </si>
  <si>
    <t>Reporte de Actualización y Publicación del Inventario de Activos de Información de la Entidad</t>
  </si>
  <si>
    <t>Criterio diferencial de accesibilidad</t>
  </si>
  <si>
    <t>Analizar las actividades a realizar de acuerdoo a la herramienta aplicada del autodiagnóstico de espacios físicos diseñada por el Programa Nacional de Servicio al Ciudadano en atención a los  requisitos establecidos en la NTC 6047, y determinar ajustes que sean requeridos.</t>
  </si>
  <si>
    <t>Analisis de las Actividades</t>
  </si>
  <si>
    <t xml:space="preserve">Actividades identificadas </t>
  </si>
  <si>
    <t>Monitoreo del Acceso a la Información Pública</t>
  </si>
  <si>
    <t>Elaborar los Informes de atención al ciudadano semestrales y anuales</t>
  </si>
  <si>
    <t>2 informes anuales</t>
  </si>
  <si>
    <t>Informes elaborados</t>
  </si>
  <si>
    <t>Medición mensual, 
publicación semestral: 17/07/2018
publicación anual: 15/01/2019</t>
  </si>
  <si>
    <t>Publicar en la web los Informes de atención al ciudadano semestrales y anuales</t>
  </si>
  <si>
    <t xml:space="preserve">2 informes anuales </t>
  </si>
  <si>
    <t>Informes  publicados</t>
  </si>
  <si>
    <t>TRIMESTRE 1</t>
  </si>
  <si>
    <t>TRIMESTRE 2</t>
  </si>
  <si>
    <t>TRIMESTRE 3</t>
  </si>
  <si>
    <t>TRIMESTRE 4</t>
  </si>
  <si>
    <t>EJECUTADO</t>
  </si>
  <si>
    <t xml:space="preserve">ESPERADO </t>
  </si>
  <si>
    <t>TOTAL</t>
  </si>
  <si>
    <t>PORCENTAJE CUMPLIDO</t>
  </si>
  <si>
    <t>Trimestral</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</si>
  <si>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</si>
  <si>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</si>
  <si>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</si>
  <si>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</si>
  <si>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</si>
  <si>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</si>
  <si>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</si>
  <si>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</si>
  <si>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</si>
  <si>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DECRIPCION AVANCE 1ER TRIMESTRE</t>
  </si>
  <si>
    <t>DESCRIPCION AVANCE 1ER TRIMESTRE</t>
  </si>
  <si>
    <t>DESCRIPCION  AVANCE 1ER TRIMESTRE</t>
  </si>
  <si>
    <t>Se adelantó audiencia publica sectorial, se publico encuesta e informe institucional, la Audiencia fue transmitida por el canal Institucional en directo http://www.orgsolidarias.gov.co/rendici%C3%B3n-de-cuentas</t>
  </si>
  <si>
    <t>No llego ninguna observacion al componente de mapa de riesgos de corrupción, sin embaro la entidad  dejo abierto un canal de comunicación para cualquier comentario u observacion que se pueda presentar</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</si>
  <si>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</si>
  <si>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gestionó la edición de un primer código cívico que incluye lenguaje de señas </t>
  </si>
  <si>
    <t>Se realizó un foro virtual sobre el Informe de Rendición de cuentas vigencia 2017 de la Unidad Administrativa</t>
  </si>
  <si>
    <r>
      <rPr>
        <b/>
        <sz val="11"/>
        <color theme="1"/>
        <rFont val="Calibri"/>
        <family val="2"/>
        <scheme val="minor"/>
      </rPr>
      <t>Enero:</t>
    </r>
    <r>
      <rPr>
        <sz val="11"/>
        <color theme="1"/>
        <rFont val="Calibri"/>
        <family val="2"/>
        <scheme val="minor"/>
      </rPr>
      <t xml:space="preserve">
El día 26 de enero se elaboró el Plan de Implementación de SIIA en reunión con la coordinación de TICs.
Febrero:
Se verficaron 31  de los 33  Ajustes solicitados en las pruebas realizadas al funcionamiento de SIIA.
Se inicó el ingreso de información de archivo físico al módulo hitórico del SIIA
Se inica el segundo ciclo de pruebas a SIIA.
El 28  de febrero Se realiza reunión con ingeniero de area de TICS para dar indicaciones basicas sobre el uso de SIIA al contratista encargado de apoyar la implementación de SIIA
</t>
    </r>
    <r>
      <rPr>
        <b/>
        <sz val="11"/>
        <color theme="1"/>
        <rFont val="Calibri"/>
        <family val="2"/>
        <scheme val="minor"/>
      </rPr>
      <t>Marzo:</t>
    </r>
    <r>
      <rPr>
        <sz val="11"/>
        <color theme="1"/>
        <rFont val="Calibri"/>
        <family val="2"/>
        <scheme val="minor"/>
      </rPr>
      <t xml:space="preserve"> 
Se verficaron los ajustes pendientes derivados de las pruebas técnicas. 
Se continua con el ingreso de información en el modulo histórico  al SIIA .
Se realiza seguimiento al plan de implementación de SIIA el día 23 de marzo , generando un ajuste  de fechas definidas  en la programación inicial.
El  23 de marzo, s einciia campaña en redes sociales y web del nuevo aplicativo -  http://www.orgsolidarias.gov.co/Pronto-podr%C3%A1-realizar-el-tr%C3%A1mite
</t>
    </r>
  </si>
  <si>
    <t>Se revisaron los  insumos propuestos desde la función la pública para el tema de atención al ciudadano. Además, se participó en dos reuniones del DAFP para reporte de las acciones realizadas en paz, como parte del  componente de participación pública (29 de enero y 13 de febrero).
Se asistió a  la capacitación interna  SIGOS-MIPG  realizada el 15 de marzo
Se espera retomar la porpuesta prenentada en la vigencia anteior acorde a nueva ISO y lineamientos de MIPG</t>
  </si>
  <si>
    <t>Se remitió  el reporte de revisión de información en la página web al grupo de comunicaciones. (correo 23 marzo)</t>
  </si>
  <si>
    <t>El grupo de TICs reporta:
Dando Cumplimiento a la Ley 1618 del 2013, Se envió un correo electrónico el 13/03/2018 manifestando el interés de implementar el servicio de interpretación en Línea SIEL, que busca facilitar la comunicación entre sordos y oyentes. Se realiza comunicación telefónica con el centro de relevo donde nos indican " Se están realizando lineamientos y procedimientos para poder empezar a contestar y apoyar a las entidades que han solicitando la implementación del Servicio por lo tanto se espera que a partir de abril se pueda dar inicio enviado la información correspondiente"</t>
  </si>
  <si>
    <t>Actividad depende de la realización de la anterior, con fecha de ejecución a agosto de 2018</t>
  </si>
  <si>
    <t>Actividad depende de la realización de la anterior, con fecha de ejecución a junio de 2018</t>
  </si>
  <si>
    <t>Actividad depende de la realización de la anterior, con fecha de ejecución a octubre de 2018</t>
  </si>
  <si>
    <t>El PNSC programó para el  primer semestre de  2018, la realización de 4 ferias. La Unidad Administrativa de Organizaciones Solidarias participó en la Feria Manaure, que reporta un total de 56 atenciones</t>
  </si>
  <si>
    <t>En el marco del proceso de formación  "Inducción a la Gestión Misional  y Territorial  de la Unidad, dirigido a funcionarios nuevos de la DDOS y sus contratístas en región" se socializaron protocolos de atención al ciudadano y política de servicio al ciudadano interna.
Se publicaron resultados de la la encuesta aplicada durante el 2017 a todos los funcionarios para conocer el nivel de conocimiento sobre las normas y protocolos de atención al ciudadano.</t>
  </si>
  <si>
    <t>En el marco del proceso de formación  "Inducción a la Gestión Misional  y Territorial  de la Unidad, dirigido a funcionarios nuevos de la DDOS y sus contratístas en región" se socializaron protocolos de atención al ciudadano y política de servicio al ciudadano interna.</t>
  </si>
  <si>
    <t>Actividad que está en fase de planeación; con fecha de ejecuión anual</t>
  </si>
  <si>
    <t>Mediante Resolución No.  115 del 22 de marzo de 2018 se adopto el PIC  vigencia de 2018 Plan institucional de Capacitación - PIC 2018 en la Inducción y Reinducción</t>
  </si>
  <si>
    <t>Mediante correo electrónico del 22 de febrero a todos los servidores públicos, se les informo: "1. Competencias Comportamentales (Se deben incluir para todos los servidores públicos las Competencias de Orientación al Usuario y al Ciudadano y Orientación a Resultados).
En el nuevo instrumento de "Acuerdo de Gestión" para Gerentes Públicos, las competencias comunes y directivas, se valorarán en una escala de 1 a 5 que mide el desarrollo de las conductas esperada.</t>
  </si>
  <si>
    <t>Mediante correos electrónicos de los días  01,06,08 y 12 de febrero de 2018, se invito a los servidores públicos a las confenrencia emitidas por la Comisión Nacional del Servicio Civil, donde explicaron la concertación y evaluación de competencias, entre ellas las Comunes a los Servidores Públicos "Orientación al Usuario y al Ciudadano".</t>
  </si>
  <si>
    <t>Se elaboraron dentro de los diez primeros días del mes siguiente al reporte los informes mensuales de atención al ciudadano así:
Mes enero: 1
Mes febrero: 1 
Mes marzo:1
Mes abril: en elaboración a fecha de este reporte</t>
  </si>
  <si>
    <t xml:space="preserve">Esta actividad está programada para reportarse en el tercer trimestre. </t>
  </si>
  <si>
    <t>Se elaboró y publicó el informe anual de atención como se evidencia en el link http://www.orgsolidarias.gov.co/tr%C3%A1mites-y-servicios/atenci%C3%B3n/atenci%C3%B3n-al-ciudadano/resultados-de-mediciones-satisfacci%C3%B3n-ciudadana</t>
  </si>
  <si>
    <t>Estos encuentros se articulan con la propueta de participación ciudadana presentada, con fecha de ejecuicón programa por semestre - no aplica para este corte</t>
  </si>
  <si>
    <t xml:space="preserve">Esta actividad depende de la retroalimentación para comenzar a demostrar avances en la implementación y tiene fecha de ejecución en el mes de octubre - no aplica para este corte </t>
  </si>
  <si>
    <t xml:space="preserve">En intratnte se publicaron y socilaizaron resultados de la satisfacción ciudadana, datos vigencia 2017 - http://acreditacion.orgsolidarias.gov.co/intranet/en/node/682
Por vigencia 2018: Esta actividad está programada para iniciar su  reporte en el tercer trimestre. </t>
  </si>
  <si>
    <t xml:space="preserve">Esta actividad está programada para iniciar su  reporte en el tercer trimestre. </t>
  </si>
  <si>
    <r>
      <t xml:space="preserve">En la Primera Actividad de  Integración, realizada el 13 de Marzo de 2018,  se socializó el CODIGO DE INTEGRIDAD y su  transversalidad con la Atención al Ciudadano. En dicha actividad se trabajo con los 12 grupos que conforman la Unidad. 
</t>
    </r>
    <r>
      <rPr>
        <b/>
        <sz val="11"/>
        <color theme="1"/>
        <rFont val="Calibri"/>
        <family val="2"/>
        <scheme val="minor"/>
      </rPr>
      <t>Se solicita que se cambie la forma de valorar la actividad, para que sea porcentual. Pues está prevista la realización de 3 actividad más en este tema. Por lo tanto, habría un avance del 25%</t>
    </r>
  </si>
  <si>
    <t>Esta actividad se tiene planeada para el mes de abril</t>
  </si>
  <si>
    <t>La publicacion de los avances de la estrategia GEL se tiene planeada para el mes de abril</t>
  </si>
  <si>
    <t>La elaboracion del primer informe se tiene planeada para el mes de julio</t>
  </si>
  <si>
    <t>La publicacion del primer informe en la web se tiene planeada para el mes de julio</t>
  </si>
  <si>
    <t>Esta actividad se tiene planeada para el mes de septiembre</t>
  </si>
  <si>
    <t>Durante el primer trimestre se realizó la publicación de inventarios para eliminación documental.</t>
  </si>
  <si>
    <t>Se tiene planificada su aplicación para el mes de junio.</t>
  </si>
  <si>
    <t>La recepción de transferencias primarias inicia a partir del mes de abril, en virtud de las solicitudes que sobre ampliación de la fecha realizaron las áreas. La meta total será cumplida con corte a 30/06/2018</t>
  </si>
  <si>
    <t>1 Plan de participación diseñado acorde al procedimiento</t>
  </si>
  <si>
    <t xml:space="preserve">Diseñar la estrategia de participación ciudadana que responda al procedimienot de participación </t>
  </si>
  <si>
    <t>Carolina Bonilla 
Magda Estrada</t>
  </si>
  <si>
    <t>DECRIPCION AVANCE 2DO TRIMESTRE</t>
  </si>
  <si>
    <t>DESCRIPCION AVANCE 2DO TRIMESTRE</t>
  </si>
  <si>
    <t xml:space="preserve">30/06/2018
30/09/2018
30/12/2018
</t>
  </si>
  <si>
    <t>En el marco de la auditoría al proceso comunicación y prensa, se adelnato la verificación punto por punto de la ley 1712 de 2014, en la cual se realizaron diversas recomendaciones.  El informe y sus recomendaciones se encuentra publicado en el link: http://www.orgsolidarias.gov.co/planeaci%C3%B3n-y-control/evaluaci%C3%B3n-y-control/informe-de-evaluaci%C3%B3n-y-auditoria/informe-de-evaluaci%C3%B3n-la-gesti%C3%B3n-institucional-por-dependencias</t>
  </si>
  <si>
    <t>En el sigunete link se encuentra publicado el informe sobre el avance de la estrategia de Gobierno Digital: http://www.orgsolidarias.gov.co/sites/default/files/archivos/Informe%20GEL_2018.pdf</t>
  </si>
  <si>
    <t>En el siguiente link, se encuentra publicada la información que cumple con los requerimientos para datos abiertos.
http://www.orgsolidarias.gov.co/tr%C3%A1mites-y-servicios/listado-de-entidades-acreditadas-y-con-aval
https://www.datos.gov.co/browse?q=ENTIDADES%20ACREDITADAS%20&amp;sortBy=relevance</t>
  </si>
  <si>
    <t>Se publica en la pagina web, los inventarios documentales del material suceptible de eliminación de conformidad con lo establecido en el acuerdo 004 de 2013.</t>
  </si>
  <si>
    <t>Son publicadas las actas de eliminación correspondiente al material documental para dar de baja del C.D. de la Entidad.</t>
  </si>
  <si>
    <t>Durante el segundo trimestre del año 2018, se registró la información sobre la contratación pública total en la entidad en el SECOP II</t>
  </si>
  <si>
    <t>Se resalizó la publicación del Inventario de Activos de información en la página web de la entidad.</t>
  </si>
  <si>
    <t>Se adelantaron los estudios técnicos arquitectonicos para la remodelación del cuarto (4) piso de la entidad, incluye: Baños, comedor, zona de maternidad, zona de descanso, archivos y zonas comunes. De igual forma la obra fue adjudicada y se encuentra actualmente en ejecución.</t>
  </si>
  <si>
    <t>La  medición de oportunidad se incluye en los informes mensuales de atención al ciudadano;y se reporta en los indicadores del proceso al sistema de gestión de la calidad, dentro de los diez primeros dias del mes siguiente al reporte.
Mes enero: 9,2 días
Mes febrero: 10,1 días
Mes marzo: 8,7 días
Mes abril: 10,7 días
Mes mayo: 10,6 días
Mes junio:  9,3
Mes julio:  en construcción"</t>
  </si>
  <si>
    <t xml:space="preserve">Se elaboraron dentro de los diez primeros días del mes siguiente al reporte los informes mensuales de atención al ciudadano así:
Mes enero: 94%
Mes febrero: 84%  
Mes marzo: 82%
Mes abril: 92%
Mes mayo: 89%
Mes junio: 92%
Mes julio: en elaboración a fecha de este reporte
En los primeros 15 días del mes de julio se presenta a la ciudadanía en general la consolidación de los informes de enero a junio </t>
  </si>
  <si>
    <t>Se elaboraron dentro de los diez primeros días del mes siguiente al reporte los informes mensuales de atención al ciudadano así:
Mes enero: 1
Mes febrero: 1 
Mes marzo:1
Mes abril: 1
Mes mayo: 1
Mes junio: 1
Mes julio: en elaboración a fecha de este reporte
En los primeros 15 días del mes de julio se presenta a la ciudadanía en general la consolidación de los informes de enero a junio</t>
  </si>
  <si>
    <t>La actualización del Protocolo está articulado a las acciones que se adelantan en la revisón del Proceso de Atención y Participación Ciudadana. En sentido, se ha participado en las reuniones   lideradas por el grupo de Planeación en la implementación de MIPG:  el 18 de abril y 21 de junio. Además, de las reuniones mensuales de grupo en este tema llevadas a cabo (26 de abril, 23 de mayo y 26 de junio)</t>
  </si>
  <si>
    <t>FORMATO DE SEGUIMIENTO AL PLAN ANTICORRUPCIÓN Y DE ATENCIÓN AL CIUDADANO</t>
  </si>
  <si>
    <t>ENTIDAD</t>
  </si>
  <si>
    <t>UNIDAD ADMINISTRATIVA ESPECIAL DE ORGANIZACIONES SOLIDARIAS</t>
  </si>
  <si>
    <t>VIGENCIA</t>
  </si>
  <si>
    <t>FECHA DE PUBLICACIÓN</t>
  </si>
  <si>
    <t>COMPONENTE</t>
  </si>
  <si>
    <t>TODOS LOS COMPONENTES</t>
  </si>
  <si>
    <t>SEGUIMIENTO 1 OCI</t>
  </si>
  <si>
    <t>FECHA DE SEGUIMIENTO</t>
  </si>
  <si>
    <t>ACTIVIDADES PROGRAMADAS</t>
  </si>
  <si>
    <t>ACTIVIDADES CUMPLIDAS</t>
  </si>
  <si>
    <t>% DE AVANCE</t>
  </si>
  <si>
    <t>OBSERVACIONES</t>
  </si>
  <si>
    <t>GESTIÓN DEL RIESGO DE CORRUPCIÓN - MAPA DE RIESGOS CORRUPCIÓN</t>
  </si>
  <si>
    <t>RACIONALIZACIÓN DE TRÁMITES</t>
  </si>
  <si>
    <t>RENDICIÓN DE CUENTAS</t>
  </si>
  <si>
    <t>MECANISMOS PARA MEJORAR LA ATENCIÓN AL CIUDADANO</t>
  </si>
  <si>
    <t>MECANISMOS PARA LA TRANSPARENCIA Y ACCESO A LA INFORMACIÓN</t>
  </si>
  <si>
    <t>INICIATIVAS ADICIONALES</t>
  </si>
  <si>
    <t xml:space="preserve">Se verificó la actualización del mapa de riesgos a los procesos  Gestión Administrativa, Gestión Contractual, Gestión Jurídica, Gestión Documental, Pensamiento y Direccionamiento Estratégico, Programas y Proyectos, Gestión del Mejoramiento, Gestión financiera, Seguimiento y Evaluación </t>
  </si>
  <si>
    <t xml:space="preserve">Se evidenció la publicación de la matriz de riesgos en la pagina web de la unidad en el link http://www.orgsolidarias.gov.co/sites/default/files/archivos/MAPA_RIESGOS_CORRUPCION_2018.pdf. </t>
  </si>
  <si>
    <t>Se evidenció la consolidación y publicación de la matriz de riesgos de corrupción en el link: http://www.orgsolidarias.gov.co/sites/default/files/archivos/MAPA_RIESGOS_CORRUPCION_2018.pdf</t>
  </si>
  <si>
    <t>Actividad programada para el mes de diciembre</t>
  </si>
  <si>
    <t>Actividad programada para el mes de enero de 2019</t>
  </si>
  <si>
    <t>SEGUIMIENTO OCI 
 AVANCE CON CORTE A 31 DE AGOSTO 2018</t>
  </si>
  <si>
    <t>La Política de administración de riesgos se evidenció actualizada, publicada en Isolución al alcance de todos los funcionarios de la Unidad</t>
  </si>
  <si>
    <t>Durante el primer cuatrimestre se realizaron reuniones de actualización de los mapsa de riesgo de los diferentes procesos, las cuales fueron acompañadas de la Coordinación de Planeación y Estadística</t>
  </si>
  <si>
    <t>Se reportó seguimiento al mapa de riesgos de corrupción por parte de los procesos Gestión del Conocimiento, Gestión Humana, Gestión Informatica y Gestión del Control y Evaluación. Por su parte los procesos creación y fortalecimiento, gestión administrativa, gestión documental, gestión contractual, gestión jurídica y gestión financiera no reportaron avance</t>
  </si>
  <si>
    <t>La Oficina de Control Interno en el marco de las auditorías de evaluación independiente realizó seguimiento durante el primer cuatrimestre a los mapas de riesgo de corrupción del proceso Gestión Financiera</t>
  </si>
  <si>
    <t>La Oficina de Control Interno en el marco de las auditorías de evaluación independiente realizó seguimiento durante el primer cuatrimestre a los mapas de riesgo de corrupción de los procesos COMUNICACIÓN Y PRENSA, PENSAMIENTO Y DIRECCIONAMIENTO ESTRATEGICO, GESTIÓN DE PROGRAMAS Y PROYECTOS Y GESTIÓN DEL SEGUIMIENTO Y LA MEDICIÓN.</t>
  </si>
  <si>
    <t xml:space="preserve">Se evidenció la implementación del nuevo Sistema Integrado de Información de Acreditación (SIIA) a través de la página  web de la Unidad. </t>
  </si>
  <si>
    <t>Se evidenció el informe de atención al ciudadano, debidamente publicado en la página web de la Unidad en el link http://www.orgsolidarias.gov.co/sites/default/files/archivos/Informe%20Primer%20Semestre%202018.pdf</t>
  </si>
  <si>
    <t>Identificar (de la matriz del DAFP) las obligaciones que tiene la entidad en materia de implementación de tareas Acuerdo de paz y los actores para el proceso de rendición de cuentas general de la entidad</t>
  </si>
  <si>
    <t xml:space="preserve">Se gestionó la edición de un primer código cívico que incluye lenguaje de señas. </t>
  </si>
  <si>
    <t>Se evidenció la realización de dos foros el primero referente a la rendición de cuenta s de la vigencia 2017 y el segudno sobre Aportes del sector solidario al Plan Nacional de Desarrollo</t>
  </si>
  <si>
    <t>Se evidenió claridad en cuanto a las obligaciones de la Unidad con respecto a la implementación de los acuerdos de Paz</t>
  </si>
  <si>
    <t>Actividad programada para diciembre de 2018</t>
  </si>
  <si>
    <t xml:space="preserve">Se evidenció la entrega del material divulgativo.  </t>
  </si>
  <si>
    <t>Se evidenció implementación de la estratégia de comunicaciones a través de la ejecución del plan de comunicaciones el cual para el mes de agosto presentó un avance del 71%</t>
  </si>
  <si>
    <t>En el siguiente link, se encuentra publicada la información que cumple con los requerimientos para datos abiertos.
https://www.datos.gov.co/Trabajo/Organizaciones-Entidades-Aplicaci-n-SIIA-Acreditad/2tsa-2de2/</t>
  </si>
  <si>
    <t xml:space="preserve">El 28 de septiembre se remitió al Grupo de Planeación a través del aplicativo del sistema de gestión de la calidad la actualización al Manual y protocolo de atención al ciudadano. 
</t>
  </si>
  <si>
    <t xml:space="preserve">Se cuenta con un documento inicial en la elaboración de la estrategia de participación ciudadana en el ciclo de gestión de la entidad. Actualmente, se revisa como procedimiento del proceso de Atención y participación ciudadana. </t>
  </si>
  <si>
    <t>Acorde con el reporte del Grupo de Comunicaciones, se socializó internamente el informe de atención al ciudadano y  de satisfacción a corte del mes de julio. 
Se publicó en la intranet el 18 de julio de 2018. 
http://institucional.orgsolidarias.gov.co/intranet/en/node/977</t>
  </si>
  <si>
    <t>DESCRIPCION  AVANCE 2DO CUATRIMESTRE</t>
  </si>
  <si>
    <t>La Oficina de Control interno realizó auditoria de evluación independiente al proceso de Comunicación y Prensa, en la cual se verifició el cumplimiento de la ley 1712 de 2014 y la resolución 3564 de 2015 de MinTIC. La próxima auditoría al proceso se realizará el la vigencia 2019. 
Se da cumplimiento al 66% de avance en la actividad. Para el ultimo cuatrimestre se raalizara verificación de la publicación de los procesos contractuales en el marco de la auditoría al proceso Gestión Contractual</t>
  </si>
  <si>
    <t>En la auditoría realizad al proceso de gestión contractual se evidenció deficiencias en la publicación de la información contractual el el SECOP. Para la presente vigencia la oficina asesora jurídica tiene comno una de las actividades de su plan de acción la Implementación de la nueva versión del  SECOP II, de lo cual únicaente los convenios de asociación se publicaron en SECOPII</t>
  </si>
  <si>
    <t xml:space="preserve">Se evidenció publicado un informe de política de gobierno digital y seguridad digital a través de la pagina web en el link http://www.orgsolidarias.gov.co/sites/default/files/archivos/Informe%20GEL_2018.pdf </t>
  </si>
  <si>
    <t>Se evidenció la medición de la oportunidad en la respuesta a PQRDS en los informes mensuales de atención al ciudadano
 así:
Mes enero: 9,2 días
Mes febrero: 10,1 días
Mes marzo: 8,7 días
Mes abril: 10,7 días
Mes mayo: 10,6 días
Mes junio:  9,3
Mes julio:  11,8 días
Mes agosto: 12,4 días</t>
  </si>
  <si>
    <t>Se evidenciaron reporte de medición de satisfacción ciudadana correspondiente al primer semestre de 2018 publicado en el link http://www.orgsolidarias.gov.co/tr%C3%A1mites-y-servicios/atenci%C3%B3n/atenci%C3%B3n-al-ciudadano/resultados-de-mediciones-satisfacci%C3%B3n-ciudadana</t>
  </si>
  <si>
    <t>Se evidenció la publicación de 15 transferencias documentales a través del link http://www.orgsolidarias.gov.co/tranferencias-documentales</t>
  </si>
  <si>
    <t>SE evidenció cumplimiento de la publicación de la información documental respecto de lo establecido en la ley 1712 de 2014</t>
  </si>
  <si>
    <t>Se evidención la publicación de un registro de activos de información en el link http://www.orgsolidarias.gov.co/Registro-de-Activos-de-informaci%C3%B3n</t>
  </si>
  <si>
    <t>Se evidenció la publicación de información de espacios físicos a través del link http://www.orgsolidarias.gov.co/node/50</t>
  </si>
  <si>
    <t>Se evidenció que mediante la actividad denominada Actividad soy Yo, realizada el 12 de marzo de 2018 se trabajaron los valores, código de integridad y temas de atención al ciudadano</t>
  </si>
  <si>
    <t>actividad a desarrollar en el mes de noviembre</t>
  </si>
  <si>
    <t>Se evidenció que se han adelantado documentos del nuevo proceso de atención al ciudadano, el cual será presentado por parte de la Coordinación de Planeación en el proximo comité institucional de gestión y desempeño</t>
  </si>
  <si>
    <t>Fecha de ejecución a octubre de 2018</t>
  </si>
  <si>
    <t xml:space="preserve">la actividad fue eliminada del plan anticorrupción </t>
  </si>
  <si>
    <t>DESCRIPCION AVANCE 2do CUATRIMESTRE</t>
  </si>
  <si>
    <t>Se evidenció que se proyectó el manual de usuario. Queda pendiente la oficialización del manual y la capacitación</t>
  </si>
  <si>
    <t>La oficina de atención al ciudadano ha participado en las actividades conovocadas para fortalecer los mecanismos de atención a población en condición de discapacidad; a la fecha se tiene que no se han recibido solicitudes provenientes de este tipo de población</t>
  </si>
  <si>
    <t xml:space="preserve">Se evidenció la realización de la capacitación en protocolos de atención al cudadano  realizada el 10 de julio en el marco del diploimado Formar para Servir.
Adicionalmente se evidenciaron videos y publicaciones en la intranet institucional socializando las directrices de atención al ciudadano para todos los funcionarios </t>
  </si>
  <si>
    <t>Se elaboraron dentro de los diez primeros días del mes siguiente al reporte los informes mensuales de atención al ciudadano. Adicionalmente se evidenció reporte mensual de atenció a PQRDS en el Comité Directivo</t>
  </si>
  <si>
    <t>Se evidenció la publicación de la medición de la satisfacción ciudadana en la página web de la Unidad a través del link http://www.orgsolidarias.gov.co/tr%C3%A1mites-y-servicios/atenci%C3%B3n/atenci%C3%B3n-al-ciudadano/resultados-de-mediciones-satisfacci%C3%B3n-ciudadana correspondiente al primer semestre de 2018</t>
  </si>
  <si>
    <t>El Grupo de Comunicaciones reportó que se socializó externamente el informe de atención al ciudadano y  de satisfacción a corte del mes de julio. 
Se publicó en el siguiente link de la página institucional: 
http://www.orgsolidarias.gov.co/tr%C3%A1mites-y-servicios/atenci%C3%B3n/atenci%C3%B3n-al-ciudadano/resultados-de-mediciones-satisfacci%C3%B3n-ciudadana</t>
  </si>
  <si>
    <t>La jornada de rendición de cuentas se adelantó en cumplimiento de la guia de rendición de cuentas, se ganarntizo la participación de la ciudadanía a través de la publicación del informe en la página web poniendolo en conocimiento para las observaciones de la ciudadanía</t>
  </si>
  <si>
    <t xml:space="preserve">Se evidenció el seguimiento realizado a la participación ciudadana a través del informe de planeación táctica y operativa. Se desarrollaron las siguientes actividades en pro de incentivar la participación ciudadana en las actividades:
- Publicación de informe de paz 
- Foro con el tema de PLANFES
- Foro  Aportes del sector solidario al Plan Nacional de Desarrollo 
- Publicación de los deberes y derechos de los ciudadanos 
- Publicación de la carta de trato digno a la ciudadanía 
</t>
  </si>
  <si>
    <t>Se evidenció la publicación en el portal www.datos.gov.co de las entidades acreditadas a través del link https://www.datos.gov.co/Trabajo/Organizaciones-Entidades-Aplicaci-n-SIIA-Acreditad/2tsa-2de2</t>
  </si>
  <si>
    <t>Se evidenció la asistencia alas feris realizadas en:
- Manaure (56 beneficiarios)
- Necocli (72 beneficiarios)</t>
  </si>
  <si>
    <t>Se evidenció la realización de la capacitación en protocolos de atención al cudadano  realizada el 10 de julio en el marco del diplomado Formar para Servir. Sin embargo a 30 de agosto al no estár listo el software de manejo del centro de relevo no se ha desarrolldo la capacitación</t>
  </si>
  <si>
    <t>Gestionar las peticiones que allegue la comunidad en condición de discapacidad, que pueda ser atendida con el uso de la herramienta de relevo, y reportar</t>
  </si>
  <si>
    <t>La oficina de atención al ciudadano ha participado en las actividades conovocadas para fortalecer los mecanismos de atención a población en condición de discapacidad. Sin embargo a 30 de agosto al no estár listo el software de manejo del centro de relevo no se atendido a la población utilizando el software</t>
  </si>
  <si>
    <t>Se evidenció la realización de las siguientes capacitaciones enfocadas en atención al ciudadano:
-Jornada de inducción a la Gestión Misional (7 feb)
- Comunicación asertva - Lenguaje Claro (15 feb)
- Actividad soy yo (12 mar)
- Atención al ciudadano en sutuación de discapacidad (24 jul)
- Diplomado formar para servir (abr - jul)</t>
  </si>
  <si>
    <t>Se evidenció la participación de funcionarios de la Unidad en la capacitación via facebook (via Streaming) dictaada po0r parte de la Comisión nacional de servicio civil los días 2, 7 y 9 de febrero, sobre la evaluació del desempeño. Se evalua con el 100% debido a que si bien no todos los evaluadores asistieron a la capacitación virtual del DAFP, la invitación realizada por parte de Gestión Humana si fue dirigida al total de los evaluadores</t>
  </si>
  <si>
    <t>Se evidenció el informe semestreal correspondiente al periodo comprendido entre el 1 de enero de 2018 al 30 de junio de 2018 en el link http://www.orgsolidarias.gov.co/tr%C3%A1mites-y-servicios/atenci%C3%B3n/atenci%C3%B3n-al-ciudadano/resultados-de-mediciones-satisfacci%C3%B3n-ciudadana</t>
  </si>
  <si>
    <t>Se evidenció informe de de la Audiencia Pública de
Rendición de Cuentas
Unidad Administrativa Especial de
Organizaciones Solidarias
2018 publicado en la página web a través del link http://www.orgsolidarias.gov.co/sites/default/files/archivos/Evaluaci%C3%B3n%20de%20Audiencia%20P%C3%BAblica.pdf</t>
  </si>
  <si>
    <t>El componente de rendición de cuentas contó para esta vigencia con 10 actividades planeadas, de las cuales 3 están al 100%, las demás muestran porcentajes de avance y algunas otras se encuentran programadas para el ultimo cuatrimestre, se eviudencia un porcentaje de avace promedio en el componente del 64%. Se evidencian la realización de diferentes actividades de rendición de cuentas a la ciudadanía, entre ellas la audiencia pública realizada en el mes de agosto, televisada a traves de canal Institucional.</t>
  </si>
  <si>
    <t xml:space="preserve">Se verificaron las actividades establecidas en el plan de atención al ciudadano, de las cuales de evidenció:
- Se evidenció que se han adelantado documentos del nuevo proceso de atención al ciudadano, el cual será presentado por parte de la Coordinación de Planeación en el proximo comité institucional de gestión y desempeño
"En el siguiente link, se encuentra publicada la información que cumple con los requerimientos para datos abiertos.
https://www.datos.gov.co/Trabajo/Organizaciones-Entidades-Aplicaci-n-SIIA-Acreditad/2tsa-2de2/"
"El grupo de TICs reporta:
Dando Cumplimiento a la Ley 1618 del 2013, Se envió un correo electrónico el 13/03/2018 manifestando el interés de implementar el servicio de interpretación en Línea SIEL, que busca facilitar la comunicación entre sordos y oyentes. Se realiza comunicación telefónica con el centro de relevo donde nos indican "" Se están realizando lineamientos y procedimientos para poder empezar a contestar y apoyar a las entidades que han solicitando la implementación del Servicio por lo tanto se espera que a partir de abril se pueda dar inicio enviado la información correspondiente"""
Se evidenció que se proyectó el manual de usuario. Queda pendiente la oficialización del manual y la capacitación
Se evidenció la realización de la capacitación en protocolos de atención al cudadano  realizada el 10 de julio en el marco del diplomado Formar para Servir. Sin embargo a 30 de agosto al no estár listo el software de manejo del centro de relevo no se ha desarrolldo la capacitación
Fecha de ejecución a octubre de 2018
La oficina de atención al ciudadano ha participado en las actividades conovocadas para fortalecer los mecanismos de atención a población en condición de discapacidad. Sin embargo a 30 de agosto al no estár listo el software de manejo del centro de relevo no se atendido a la población utilizando el software
"Se evidenció la asistencia alas feris realizadas en:
- Manaure (56 beneficiarios)
- Necocli (72 beneficiarios)"
"Se evidenció la realización de la capacitación en protocolos de atención al cudadano  realizada el 10 de julio en el marco del diploimado Formar para Servir.
Adicionalmente se evidenciaron videos y publicaciones en la intranet institucional socializando las directrices de atención al ciudadano para todos los funcionarios "
"Se evidenció la realización de las siguientes capacitaciones enfocadas en atención al ciudadano:
-Jornada de inducción a la Gestión Misional (7 feb)
- Comunicación asertva - Lenguaje Claro (15 feb)
- Actividad soy yo (12 mar)
- Atención al ciudadano en sutuación de discapacidad (24 jul)
- Diplomado formar para servir (abr - jul)"
Se evidenció la participación de funcionarios de la Unidad en la capacitación via facebook (via Streaming) dictaada po0r parte de la Comisión nacional de servicio civil los días 2, 7 y 9 de febrero, sobre la evaluació del desempeño. Se evalua con el 100% debido a que si bien no todos los evaluadores asistieron a la capacitación virtual del DAFP, la invitación realizada por parte de Gestión Humana si fue dirigida al total de los evaluadores
Se evidenció que mediante la actividad denominada Actividad soy Yo, realizada el 12 de marzo de 2018 se trabajaron los valores, código de integridad y temas de atención al ciudadano
Se elaboraron dentro de los diez primeros días del mes siguiente al reporte los informes mensuales de atención al ciudadano. Adicionalmente se evidenció reporte mensual de atenció a PQRDS en el Comité Directivo
Se evidenció el informe semestreal correspondiente al periodo comprendido entre el 1 de enero de 2018 al 30 de junio de 2018 en el link http://www.orgsolidarias.gov.co/tr%C3%A1mites-y-servicios/atenci%C3%B3n/atenci%C3%B3n-al-ciudadano/resultados-de-mediciones-satisfacci%C3%B3n-ciudadana
Se elaboró y publicó el informe anual de atención como se evidencia en el link http://www.orgsolidarias.gov.co/tr%C3%A1mites-y-servicios/atenci%C3%B3n/atenci%C3%B3n-al-ciudadano/resultados-de-mediciones-satisfacci%C3%B3n-ciudadana
Se cuenta con un documento inicial en la elaboración de la estrategia de participación ciudadana en el ciclo de gestión de la entidad. Actualmente, se revisa como procedimiento del proceso de Atención y participación ciudadana. 
"Acorde con el reporte del Grupo de Comunicaciones, se socializó internamente el informe de atención al ciudadano y  de satisfacción a corte del mes de julio. 
Se publicó en la intranet el 18 de julio de 2018. 
http://institucional.orgsolidarias.gov.co/intranet/en/node/977"
"El Grupo de Comunicaciones reportó que se socializó externamente el informe de atención al ciudadano y  de satisfacción a corte del mes de julio. 
Se publicó en el siguiente link de la página institucional: 
http://www.orgsolidarias.gov.co/tr%C3%A1mites-y-servicios/atenci%C3%B3n/atenci%C3%B3n-al-ciudadano/resultados-de-mediciones-satisfacci%C3%B3n-ciudadana"
Se evidenció la publicación de la medición de la satisfacción ciudadana en la página web de la Unidad a través del link http://www.orgsolidarias.gov.co/tr%C3%A1mites-y-servicios/atenci%C3%B3n/atenci%C3%B3n-al-ciudadano/resultados-de-mediciones-satisfacci%C3%B3n-ciudadana correspondiente al primer semestre de 2018
</t>
  </si>
  <si>
    <t>La Unidad no definió iniciativas adicionales a las contempladas en los componentes del Plan Anticorupción para la vigencia 2019</t>
  </si>
  <si>
    <t xml:space="preserve">"La Oficina de Control interno realizó auditoria de evluación independiente al proceso de Comunicación y Prensa, en la cual se verifició el cumplimiento de la ley 1712 de 2014 y la resolución 3564 de 2015 de MinTIC. La próxima auditoría al proceso se realizará el la vigencia 2019. 
Se da cumplimiento al 66% de avance en la actividad. Para el ultimo cuatrimestre se raalizara verificación de la publicación de los procesos contractuales en el marco de la auditoría al proceso Gestión Contractual"
Se evidenció la publicación en el portal www.datos.gov.co de las entidades acreditadas a través del link https://www.datos.gov.co/Trabajo/Organizaciones-Entidades-Aplicaci-n-SIIA-Acreditad/2tsa-2de2
En la auditoría realizad al proceso de gestión contractual se evidenció deficiencias en la publicación de la información contractual el el SECOP. Para la presente vigencia la oficina asesora jurídica tiene comno una de las actividades de su plan de acción la Implementación de la nueva versión del  SECOP II, de lo cual únicaente los convenios de asociación se publicaron en SECOPII
Se evidenció publicado un informe de política de gobierno digital y seguridad digital a través de la pagina web en el link http://www.orgsolidarias.gov.co/sites/default/files/archivos/Informe%20GEL_2018.pdf 
"Se evidenció la medición de la oportunidad en la respuesta a PQRDS en los informes mensuales de atención al ciudadano
 así:
Mes enero: 9,2 días
Mes febrero: 10,1 días
Mes marzo: 8,7 días
Mes abril: 10,7 días
Mes mayo: 10,6 días
Mes junio:  9,3
Mes julio:  11,8 días
Mes agosto: 12,4 días"
Se evidenciaron reporte de medición de satisfacción ciudadana correspondiente al primer semestre de 2018 publicado en el link http://www.orgsolidarias.gov.co/tr%C3%A1mites-y-servicios/atenci%C3%B3n/atenci%C3%B3n-al-ciudadano/resultados-de-mediciones-satisfacci%C3%B3n-ciudadana
Se evidenciaron reporte de medición de satisfacción ciudadana correspondiente al primer semestre de 2018 publicado en el link http://www.orgsolidarias.gov.co/tr%C3%A1mites-y-servicios/atenci%C3%B3n/atenci%C3%B3n-al-ciudadano/resultados-de-mediciones-satisfacci%C3%B3n-ciudadana
"El 28 de septiembre se remitió al Grupo de Planeación a través del aplicativo del sistema de gestión de la calidad la actualización al Manual y protocolo de atención al ciudadano. 
"
Se evidenció la publicación de 15 transferencias documentales a través del link http://www.orgsolidarias.gov.co/tranferencias-documentales
SE evidenció cumplimiento de la publicación de la información documental respecto de lo establecido en la ley 1712 de 2014
Se evidención la publicación de un registro de activos de información en el link http://www.orgsolidarias.gov.co/Registro-de-Activos-de-informaci%C3%B3n
Se evidenció la publicación de información de espacios físicos a través del link http://www.orgsolidarias.gov.co/node/50
Se evidenciaron reporte de medición de satisfacción ciudadana correspondiente al primer semestre de 2018 publicado en el link http://www.orgsolidarias.gov.co/tr%C3%A1mites-y-servicios/atenci%C3%B3n/atenci%C3%B3n-al-ciudadano/resultados-de-mediciones-satisfacci%C3%B3n-ciudadana
Se evidenciaron reporte de medición de satisfacción ciudadana correspondiente al primer semestre de 2018 publicado en el link http://www.orgsolidarias.gov.co/tr%C3%A1mites-y-servicios/atenci%C3%B3n/atenci%C3%B3n-al-ciudadano/resultados-de-mediciones-satisfacci%C3%B3n-ciudadana
</t>
  </si>
  <si>
    <r>
      <t>Se evidenció la implementación de 8 de las 11 actividades establecidas para desarrollar durante los dos primeros cuatrimestres de 2018. La actividad sobre la cual no se evidenció implementación al 100% fue la denominada "</t>
    </r>
    <r>
      <rPr>
        <i/>
        <sz val="11"/>
        <color theme="1"/>
        <rFont val="Calibri"/>
        <family val="2"/>
        <scheme val="minor"/>
      </rPr>
      <t>Realizar segundo monitoreo a Mapas de riesgo de corrupción del proceso</t>
    </r>
    <r>
      <rPr>
        <sz val="11"/>
        <color theme="1"/>
        <rFont val="Calibri"/>
        <family val="2"/>
        <scheme val="minor"/>
      </rPr>
      <t xml:space="preserve">" debido a la falta de reporte de seguimiento por parte de algunos de los procesos de la Unidad. Por otra parte dos de las actividades estánprogramadas para el mes de diciembre para el consolidado de la actual vigencia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</si>
</sst>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scheme val="minor"/>
    </font>
    <font>
      <i/>
      <sz val="11"/>
      <color theme="1"/>
      <name val="Calibri"/>
      <family val="2"/>
    </font>
    <font>
      <i/>
      <sz val="11"/>
      <name val="Calibri"/>
      <family val="2"/>
    </font>
    <font>
      <sz val="10"/>
      <color theme="1"/>
      <name val="Calibri"/>
      <family val="2"/>
      <scheme val="minor"/>
    </font>
    <font>
      <sz val="11"/>
      <color theme="1"/>
      <name val="Calibri"/>
      <family val="2"/>
    </font>
    <font>
      <sz val="10"/>
      <name val="Arial"/>
      <family val="2"/>
    </font>
    <font>
      <sz val="10"/>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sz val="12"/>
      <name val="Arial"/>
      <family val="2"/>
    </font>
    <font>
      <u/>
      <sz val="12"/>
      <name val="Arial"/>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b/>
      <sz val="14"/>
      <name val="Arial"/>
      <family val="2"/>
    </font>
    <font>
      <sz val="11"/>
      <name val="Arial"/>
      <family val="2"/>
    </font>
    <font>
      <b/>
      <sz val="11"/>
      <name val="Arial"/>
      <family val="2"/>
    </font>
    <font>
      <sz val="14"/>
      <name val="Arial"/>
      <family val="2"/>
    </font>
    <font>
      <sz val="12"/>
      <color indexed="81"/>
      <name val="Tahoma"/>
      <family val="2"/>
    </font>
    <font>
      <sz val="10"/>
      <color indexed="81"/>
      <name val="Tahoma"/>
      <family val="2"/>
    </font>
    <font>
      <sz val="9"/>
      <color indexed="81"/>
      <name val="Tahoma"/>
      <family val="2"/>
    </font>
    <font>
      <i/>
      <sz val="14"/>
      <color theme="1"/>
      <name val="Calibri"/>
      <family val="2"/>
      <scheme val="minor"/>
    </font>
    <font>
      <sz val="14"/>
      <color theme="1"/>
      <name val="Arial"/>
      <family val="2"/>
    </font>
    <font>
      <b/>
      <sz val="14"/>
      <color theme="1"/>
      <name val="Arial"/>
      <family val="2"/>
    </font>
    <font>
      <sz val="14"/>
      <color theme="1"/>
      <name val="Calibri"/>
      <family val="2"/>
      <scheme val="minor"/>
    </font>
    <font>
      <i/>
      <sz val="11"/>
      <name val="Calibri"/>
      <family val="2"/>
      <scheme val="minor"/>
    </font>
    <font>
      <b/>
      <i/>
      <sz val="11"/>
      <name val="Calibri"/>
      <family val="2"/>
      <scheme val="minor"/>
    </font>
    <font>
      <i/>
      <sz val="11"/>
      <color rgb="FFFF0000"/>
      <name val="Calibri"/>
      <family val="2"/>
      <scheme val="minor"/>
    </font>
    <font>
      <sz val="11"/>
      <color theme="0"/>
      <name val="Calibri"/>
      <family val="2"/>
      <scheme val="minor"/>
    </font>
    <font>
      <i/>
      <sz val="11"/>
      <color theme="0"/>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theme="3"/>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right/>
      <top/>
      <bottom style="medium">
        <color theme="3"/>
      </bottom>
      <diagonal/>
    </border>
    <border>
      <left style="thin">
        <color theme="3"/>
      </left>
      <right style="thin">
        <color theme="3"/>
      </right>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theme="3"/>
      </top>
      <bottom/>
      <diagonal/>
    </border>
    <border>
      <left/>
      <right style="medium">
        <color theme="3"/>
      </right>
      <top style="medium">
        <color theme="3"/>
      </top>
      <bottom/>
      <diagonal/>
    </border>
    <border>
      <left/>
      <right style="thin">
        <color indexed="64"/>
      </right>
      <top style="medium">
        <color theme="3"/>
      </top>
      <bottom/>
      <diagonal/>
    </border>
    <border>
      <left style="thin">
        <color indexed="64"/>
      </left>
      <right style="thin">
        <color indexed="64"/>
      </right>
      <top style="medium">
        <color theme="3"/>
      </top>
      <bottom/>
      <diagonal/>
    </border>
    <border>
      <left style="thin">
        <color indexed="64"/>
      </left>
      <right/>
      <top style="medium">
        <color theme="3"/>
      </top>
      <bottom/>
      <diagonal/>
    </border>
    <border>
      <left style="thin">
        <color indexed="64"/>
      </left>
      <right style="medium">
        <color theme="3"/>
      </right>
      <top style="medium">
        <color theme="3"/>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3"/>
      </left>
      <right style="medium">
        <color indexed="64"/>
      </right>
      <top style="thin">
        <color theme="3"/>
      </top>
      <bottom/>
      <diagonal/>
    </border>
    <border>
      <left style="thin">
        <color theme="3"/>
      </left>
      <right/>
      <top style="thin">
        <color theme="3"/>
      </top>
      <bottom/>
      <diagonal/>
    </border>
    <border>
      <left style="thin">
        <color theme="3"/>
      </left>
      <right style="thin">
        <color theme="3"/>
      </right>
      <top style="thin">
        <color theme="3"/>
      </top>
      <bottom/>
      <diagonal/>
    </border>
    <border>
      <left style="medium">
        <color indexed="64"/>
      </left>
      <right style="thin">
        <color theme="3"/>
      </right>
      <top style="thin">
        <color theme="3"/>
      </top>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thin">
        <color theme="3"/>
      </bottom>
      <diagonal/>
    </border>
    <border>
      <left style="thin">
        <color theme="3"/>
      </left>
      <right style="medium">
        <color indexed="64"/>
      </right>
      <top/>
      <bottom style="thin">
        <color theme="3"/>
      </bottom>
      <diagonal/>
    </border>
    <border>
      <left style="medium">
        <color indexed="64"/>
      </left>
      <right style="thin">
        <color theme="3"/>
      </right>
      <top/>
      <bottom style="thin">
        <color theme="3"/>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theme="3"/>
      </left>
      <right style="thin">
        <color theme="3"/>
      </right>
      <top/>
      <bottom/>
      <diagonal/>
    </border>
    <border>
      <left/>
      <right/>
      <top style="thin">
        <color theme="3"/>
      </top>
      <bottom style="thin">
        <color theme="3"/>
      </bottom>
      <diagonal/>
    </border>
    <border>
      <left style="thin">
        <color theme="3"/>
      </left>
      <right style="medium">
        <color indexed="64"/>
      </right>
      <top style="medium">
        <color indexed="64"/>
      </top>
      <bottom style="thin">
        <color theme="3"/>
      </bottom>
      <diagonal/>
    </border>
    <border>
      <left style="thin">
        <color theme="3"/>
      </left>
      <right/>
      <top style="medium">
        <color indexed="64"/>
      </top>
      <bottom style="thin">
        <color theme="3"/>
      </bottom>
      <diagonal/>
    </border>
    <border>
      <left style="thin">
        <color theme="3"/>
      </left>
      <right style="thin">
        <color theme="3"/>
      </right>
      <top style="medium">
        <color indexed="64"/>
      </top>
      <bottom style="thin">
        <color theme="3"/>
      </bottom>
      <diagonal/>
    </border>
    <border>
      <left style="thin">
        <color theme="3"/>
      </left>
      <right style="thin">
        <color theme="3"/>
      </right>
      <top style="medium">
        <color indexed="64"/>
      </top>
      <bottom/>
      <diagonal/>
    </border>
    <border>
      <left style="medium">
        <color indexed="64"/>
      </left>
      <right style="thin">
        <color theme="3"/>
      </right>
      <top style="medium">
        <color indexed="64"/>
      </top>
      <bottom style="thin">
        <color theme="3"/>
      </bottom>
      <diagonal/>
    </border>
    <border>
      <left/>
      <right style="thin">
        <color theme="3"/>
      </right>
      <top style="medium">
        <color indexed="64"/>
      </top>
      <bottom style="thin">
        <color theme="3"/>
      </bottom>
      <diagonal/>
    </border>
    <border>
      <left style="medium">
        <color indexed="64"/>
      </left>
      <right style="thin">
        <color theme="3"/>
      </right>
      <top style="medium">
        <color indexed="64"/>
      </top>
      <bottom/>
      <diagonal/>
    </border>
    <border>
      <left style="thin">
        <color theme="3"/>
      </left>
      <right style="medium">
        <color theme="3"/>
      </right>
      <top/>
      <bottom/>
      <diagonal/>
    </border>
    <border>
      <left style="thin">
        <color theme="3"/>
      </left>
      <right/>
      <top/>
      <bottom/>
      <diagonal/>
    </border>
    <border>
      <left style="medium">
        <color theme="3"/>
      </left>
      <right/>
      <top/>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medium">
        <color theme="3"/>
      </top>
      <bottom style="thin">
        <color theme="3"/>
      </bottom>
      <diagonal/>
    </border>
    <border>
      <left style="thin">
        <color indexed="64"/>
      </left>
      <right/>
      <top style="medium">
        <color indexed="64"/>
      </top>
      <bottom/>
      <diagonal/>
    </border>
  </borders>
  <cellStyleXfs count="5">
    <xf numFmtId="0" fontId="0" fillId="0" borderId="0"/>
    <xf numFmtId="9" fontId="1" fillId="0" borderId="0" applyFont="0" applyFill="0" applyBorder="0" applyAlignment="0" applyProtection="0"/>
    <xf numFmtId="0" fontId="12" fillId="0" borderId="0"/>
    <xf numFmtId="0" fontId="13" fillId="0" borderId="0"/>
    <xf numFmtId="0" fontId="12" fillId="0" borderId="0"/>
  </cellStyleXfs>
  <cellXfs count="452">
    <xf numFmtId="0" fontId="0" fillId="0" borderId="0" xfId="0"/>
    <xf numFmtId="0" fontId="0" fillId="2" borderId="0" xfId="0" applyFill="1"/>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justify" vertical="center" wrapText="1"/>
    </xf>
    <xf numFmtId="14" fontId="9" fillId="0" borderId="1" xfId="0" applyNumberFormat="1" applyFont="1" applyFill="1" applyBorder="1" applyAlignment="1">
      <alignment horizontal="center" vertical="center"/>
    </xf>
    <xf numFmtId="9" fontId="10" fillId="2" borderId="14" xfId="1" applyFont="1" applyFill="1" applyBorder="1" applyAlignment="1" applyProtection="1">
      <alignment horizontal="center" vertical="center"/>
      <protection locked="0"/>
    </xf>
    <xf numFmtId="9" fontId="10" fillId="2" borderId="15" xfId="1" applyFont="1" applyFill="1" applyBorder="1" applyAlignment="1" applyProtection="1">
      <alignment horizontal="center" vertical="center"/>
      <protection locked="0"/>
    </xf>
    <xf numFmtId="9" fontId="10" fillId="2" borderId="15" xfId="1" applyFont="1" applyFill="1" applyBorder="1" applyAlignment="1">
      <alignment horizontal="center" vertical="center"/>
    </xf>
    <xf numFmtId="9" fontId="10" fillId="2" borderId="15" xfId="0" applyNumberFormat="1" applyFont="1" applyFill="1" applyBorder="1" applyAlignment="1">
      <alignment horizontal="center" vertical="center"/>
    </xf>
    <xf numFmtId="0" fontId="2" fillId="2" borderId="18" xfId="0" applyFont="1" applyFill="1" applyBorder="1" applyAlignment="1">
      <alignment horizontal="center" vertical="center" wrapText="1"/>
    </xf>
    <xf numFmtId="0" fontId="8" fillId="2" borderId="18" xfId="0" applyFont="1" applyFill="1" applyBorder="1" applyAlignment="1">
      <alignment horizontal="justify" vertical="center" wrapText="1"/>
    </xf>
    <xf numFmtId="0" fontId="8" fillId="2" borderId="19" xfId="0" applyFont="1" applyFill="1" applyBorder="1" applyAlignment="1">
      <alignment horizontal="justify" vertical="center" wrapText="1"/>
    </xf>
    <xf numFmtId="9" fontId="10" fillId="2" borderId="20" xfId="1" applyFont="1" applyFill="1" applyBorder="1" applyAlignment="1" applyProtection="1">
      <alignment horizontal="center" vertical="center"/>
      <protection locked="0"/>
    </xf>
    <xf numFmtId="9" fontId="10" fillId="2" borderId="18" xfId="1" applyFont="1" applyFill="1" applyBorder="1" applyAlignment="1" applyProtection="1">
      <alignment horizontal="center" vertical="center"/>
      <protection locked="0"/>
    </xf>
    <xf numFmtId="9" fontId="10" fillId="2" borderId="18" xfId="1" applyFont="1" applyFill="1" applyBorder="1" applyAlignment="1">
      <alignment horizontal="center" vertical="center"/>
    </xf>
    <xf numFmtId="9" fontId="10" fillId="2" borderId="18" xfId="0" applyNumberFormat="1" applyFont="1" applyFill="1" applyBorder="1" applyAlignment="1">
      <alignment horizontal="center" vertical="center"/>
    </xf>
    <xf numFmtId="0" fontId="8" fillId="2" borderId="19" xfId="0" applyFont="1" applyFill="1" applyBorder="1" applyAlignment="1">
      <alignment horizontal="justify" vertical="center"/>
    </xf>
    <xf numFmtId="0" fontId="8" fillId="2" borderId="19" xfId="0" applyFont="1" applyFill="1" applyBorder="1" applyAlignment="1">
      <alignment horizontal="center" vertical="center"/>
    </xf>
    <xf numFmtId="14" fontId="8" fillId="2" borderId="1" xfId="0" applyNumberFormat="1" applyFont="1" applyFill="1" applyBorder="1" applyAlignment="1">
      <alignment horizontal="center" vertical="center"/>
    </xf>
    <xf numFmtId="0" fontId="8" fillId="2" borderId="22" xfId="0" applyFont="1" applyFill="1" applyBorder="1" applyAlignment="1">
      <alignment horizontal="justify" vertical="center" wrapText="1"/>
    </xf>
    <xf numFmtId="0" fontId="2" fillId="2" borderId="22" xfId="0" applyFont="1" applyFill="1" applyBorder="1" applyAlignment="1">
      <alignment horizontal="center" vertical="center" wrapText="1"/>
    </xf>
    <xf numFmtId="0" fontId="11" fillId="2" borderId="24" xfId="0" applyFont="1" applyFill="1" applyBorder="1" applyAlignment="1">
      <alignment horizontal="center" vertical="center"/>
    </xf>
    <xf numFmtId="14" fontId="11" fillId="2" borderId="1" xfId="0" applyNumberFormat="1" applyFont="1" applyFill="1" applyBorder="1" applyAlignment="1">
      <alignment horizontal="center" vertical="center"/>
    </xf>
    <xf numFmtId="9" fontId="10" fillId="2" borderId="25" xfId="1" applyFont="1" applyFill="1" applyBorder="1" applyAlignment="1" applyProtection="1">
      <alignment horizontal="center" vertical="center"/>
      <protection locked="0"/>
    </xf>
    <xf numFmtId="9" fontId="10" fillId="2" borderId="22" xfId="1" applyFont="1" applyFill="1" applyBorder="1" applyAlignment="1" applyProtection="1">
      <alignment horizontal="center" vertical="center"/>
      <protection locked="0"/>
    </xf>
    <xf numFmtId="9" fontId="10" fillId="2" borderId="22" xfId="1" applyFont="1" applyFill="1" applyBorder="1" applyAlignment="1">
      <alignment horizontal="center" vertical="center"/>
    </xf>
    <xf numFmtId="9" fontId="10" fillId="2" borderId="22" xfId="0" applyNumberFormat="1" applyFont="1" applyFill="1" applyBorder="1" applyAlignment="1">
      <alignment horizontal="center" vertical="center"/>
    </xf>
    <xf numFmtId="0" fontId="0" fillId="2" borderId="0" xfId="0" applyFill="1" applyAlignment="1">
      <alignment horizontal="center"/>
    </xf>
    <xf numFmtId="0" fontId="13" fillId="0" borderId="27" xfId="3" applyBorder="1" applyProtection="1"/>
    <xf numFmtId="0" fontId="13" fillId="0" borderId="28" xfId="3" applyBorder="1" applyProtection="1"/>
    <xf numFmtId="0" fontId="13" fillId="0" borderId="29" xfId="3" applyBorder="1" applyProtection="1"/>
    <xf numFmtId="0" fontId="13" fillId="0" borderId="0" xfId="3"/>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3" fillId="0" borderId="30" xfId="3" applyBorder="1" applyProtection="1"/>
    <xf numFmtId="0" fontId="15" fillId="4" borderId="0" xfId="3" applyFont="1" applyFill="1" applyBorder="1" applyAlignment="1" applyProtection="1">
      <alignment vertical="center" wrapText="1"/>
    </xf>
    <xf numFmtId="0" fontId="13" fillId="0" borderId="0" xfId="3" applyBorder="1" applyProtection="1"/>
    <xf numFmtId="0" fontId="16" fillId="0" borderId="30" xfId="3" applyFont="1" applyBorder="1" applyAlignment="1" applyProtection="1">
      <alignment horizontal="justify" vertical="top" wrapText="1"/>
    </xf>
    <xf numFmtId="0" fontId="17" fillId="0" borderId="0" xfId="3" applyFont="1" applyBorder="1" applyAlignment="1" applyProtection="1">
      <alignment horizontal="center" vertical="center" wrapText="1"/>
    </xf>
    <xf numFmtId="0" fontId="17" fillId="0" borderId="7" xfId="3" applyFont="1" applyBorder="1" applyAlignment="1" applyProtection="1">
      <alignment horizontal="center" vertical="center" wrapText="1"/>
    </xf>
    <xf numFmtId="0" fontId="15" fillId="0" borderId="0" xfId="3" applyFont="1" applyBorder="1" applyAlignment="1" applyProtection="1">
      <alignment vertical="center" wrapText="1"/>
    </xf>
    <xf numFmtId="0" fontId="15" fillId="0" borderId="0" xfId="3" applyFont="1" applyBorder="1" applyAlignment="1" applyProtection="1">
      <alignment horizontal="right" vertical="center" wrapText="1"/>
    </xf>
    <xf numFmtId="0" fontId="15" fillId="0" borderId="1" xfId="3" applyFont="1" applyFill="1" applyBorder="1" applyAlignment="1" applyProtection="1">
      <alignment horizontal="center" vertical="center" wrapText="1"/>
    </xf>
    <xf numFmtId="0" fontId="13" fillId="0" borderId="7" xfId="3" applyBorder="1" applyProtection="1"/>
    <xf numFmtId="0" fontId="18" fillId="0" borderId="30" xfId="3" applyFont="1" applyBorder="1" applyAlignment="1" applyProtection="1">
      <alignment horizontal="justify" vertical="top" wrapText="1"/>
    </xf>
    <xf numFmtId="0" fontId="19" fillId="4" borderId="0"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3" fillId="0" borderId="0" xfId="3" applyFill="1" applyBorder="1"/>
    <xf numFmtId="0" fontId="18" fillId="0" borderId="7" xfId="3" applyFont="1" applyFill="1" applyBorder="1" applyAlignment="1" applyProtection="1">
      <alignment horizontal="left" vertical="top" wrapText="1"/>
    </xf>
    <xf numFmtId="0" fontId="15" fillId="4" borderId="0"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30" xfId="3" applyFont="1" applyBorder="1" applyAlignment="1" applyProtection="1">
      <alignment horizontal="left" vertical="center" wrapText="1"/>
    </xf>
    <xf numFmtId="0" fontId="15" fillId="0" borderId="0" xfId="3" applyFont="1" applyBorder="1" applyAlignment="1" applyProtection="1">
      <alignment horizontal="left" vertical="center" wrapText="1"/>
    </xf>
    <xf numFmtId="0" fontId="15" fillId="0" borderId="0" xfId="3" applyFont="1" applyFill="1" applyBorder="1" applyAlignment="1" applyProtection="1">
      <alignment vertical="center" wrapText="1"/>
    </xf>
    <xf numFmtId="0" fontId="12" fillId="0" borderId="0" xfId="3" applyFont="1" applyBorder="1" applyProtection="1"/>
    <xf numFmtId="0" fontId="19" fillId="0" borderId="0" xfId="3" applyFont="1" applyBorder="1" applyAlignment="1" applyProtection="1">
      <alignment horizontal="center" vertical="top" wrapText="1"/>
    </xf>
    <xf numFmtId="0" fontId="19" fillId="0" borderId="0" xfId="3" applyFont="1" applyBorder="1" applyAlignment="1" applyProtection="1">
      <alignment horizontal="left" vertical="top" wrapText="1"/>
    </xf>
    <xf numFmtId="0" fontId="19" fillId="0" borderId="0" xfId="3" applyFont="1" applyBorder="1" applyAlignment="1" applyProtection="1">
      <alignment horizontal="justify" vertical="top" wrapText="1"/>
    </xf>
    <xf numFmtId="0" fontId="19" fillId="0" borderId="7" xfId="3" applyFont="1" applyBorder="1" applyAlignment="1" applyProtection="1">
      <alignment horizontal="justify" vertical="top" wrapText="1"/>
    </xf>
    <xf numFmtId="0" fontId="20" fillId="6" borderId="42" xfId="3" applyFont="1" applyFill="1" applyBorder="1" applyAlignment="1" applyProtection="1">
      <alignment horizontal="center" vertical="center" wrapText="1"/>
    </xf>
    <xf numFmtId="0" fontId="20" fillId="6" borderId="44" xfId="3" applyFont="1" applyFill="1" applyBorder="1" applyAlignment="1" applyProtection="1">
      <alignment horizontal="center" vertical="center" wrapText="1"/>
    </xf>
    <xf numFmtId="0" fontId="21" fillId="4" borderId="8" xfId="3" applyFont="1" applyFill="1" applyBorder="1" applyAlignment="1" applyProtection="1">
      <alignment horizontal="center" vertical="center" wrapText="1"/>
      <protection locked="0"/>
    </xf>
    <xf numFmtId="0" fontId="22" fillId="4" borderId="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justify" vertical="center" wrapText="1"/>
      <protection locked="0"/>
    </xf>
    <xf numFmtId="14" fontId="22" fillId="0" borderId="39" xfId="3" applyNumberFormat="1" applyFont="1" applyFill="1" applyBorder="1" applyAlignment="1" applyProtection="1">
      <alignment horizontal="left" vertical="center" wrapText="1"/>
      <protection locked="0"/>
    </xf>
    <xf numFmtId="0" fontId="21" fillId="4" borderId="45" xfId="3" applyFont="1" applyFill="1" applyBorder="1" applyAlignment="1" applyProtection="1">
      <alignment horizontal="center" vertical="center" wrapText="1"/>
      <protection locked="0"/>
    </xf>
    <xf numFmtId="0" fontId="21" fillId="4" borderId="46" xfId="3" applyFont="1" applyFill="1" applyBorder="1" applyAlignment="1" applyProtection="1">
      <alignment horizontal="left" vertical="top" wrapText="1"/>
      <protection locked="0"/>
    </xf>
    <xf numFmtId="0" fontId="21" fillId="4" borderId="46" xfId="3" applyFont="1" applyFill="1" applyBorder="1" applyAlignment="1" applyProtection="1">
      <alignment horizontal="center" vertical="center" wrapText="1"/>
      <protection locked="0"/>
    </xf>
    <xf numFmtId="0" fontId="21" fillId="4" borderId="47" xfId="3" applyFont="1" applyFill="1" applyBorder="1" applyAlignment="1" applyProtection="1">
      <alignment horizontal="left" vertical="top" wrapText="1"/>
      <protection locked="0"/>
    </xf>
    <xf numFmtId="0" fontId="16" fillId="0" borderId="0" xfId="3" applyFont="1" applyBorder="1" applyAlignment="1" applyProtection="1">
      <alignment horizontal="justify" vertical="top" wrapText="1"/>
    </xf>
    <xf numFmtId="0" fontId="24" fillId="0" borderId="0" xfId="3" applyFont="1" applyFill="1" applyBorder="1" applyAlignment="1" applyProtection="1">
      <alignment horizontal="justify" vertical="top" wrapText="1"/>
    </xf>
    <xf numFmtId="0" fontId="24" fillId="0" borderId="0" xfId="3" applyFont="1" applyFill="1" applyBorder="1" applyAlignment="1" applyProtection="1">
      <alignment vertical="top" wrapText="1"/>
    </xf>
    <xf numFmtId="0" fontId="24" fillId="0" borderId="7" xfId="3" applyFont="1" applyFill="1" applyBorder="1" applyAlignment="1" applyProtection="1">
      <alignment vertical="top" wrapText="1"/>
    </xf>
    <xf numFmtId="0" fontId="15"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center" vertical="top" wrapText="1"/>
      <protection locked="0"/>
    </xf>
    <xf numFmtId="0" fontId="28" fillId="4" borderId="0" xfId="3" applyFont="1" applyFill="1" applyBorder="1" applyAlignment="1" applyProtection="1">
      <alignment vertical="center" wrapText="1"/>
    </xf>
    <xf numFmtId="0" fontId="26" fillId="0" borderId="0" xfId="3" applyFont="1" applyFill="1" applyBorder="1" applyAlignment="1" applyProtection="1">
      <alignment vertical="top" wrapText="1"/>
    </xf>
    <xf numFmtId="0" fontId="15" fillId="0" borderId="0" xfId="3" applyFont="1" applyFill="1" applyBorder="1" applyAlignment="1" applyProtection="1">
      <alignment horizontal="right" vertical="top" wrapText="1"/>
    </xf>
    <xf numFmtId="0" fontId="15" fillId="0" borderId="7" xfId="3" applyFont="1" applyFill="1" applyBorder="1" applyAlignment="1" applyProtection="1">
      <alignment horizontal="right" vertical="top" wrapText="1"/>
    </xf>
    <xf numFmtId="0" fontId="15" fillId="4" borderId="30" xfId="3" applyFont="1" applyFill="1" applyBorder="1" applyAlignment="1" applyProtection="1">
      <alignment vertical="center" wrapText="1"/>
    </xf>
    <xf numFmtId="0" fontId="20" fillId="4" borderId="50" xfId="3" applyFont="1" applyFill="1" applyBorder="1" applyAlignment="1" applyProtection="1">
      <alignment horizontal="left"/>
    </xf>
    <xf numFmtId="0" fontId="20" fillId="4" borderId="51" xfId="3" applyFont="1" applyFill="1" applyBorder="1" applyAlignment="1" applyProtection="1">
      <alignment horizontal="left"/>
    </xf>
    <xf numFmtId="0" fontId="15" fillId="0" borderId="51" xfId="3" applyFont="1" applyFill="1" applyBorder="1" applyAlignment="1" applyProtection="1">
      <alignment horizontal="left" vertical="top" wrapText="1"/>
    </xf>
    <xf numFmtId="0" fontId="13" fillId="0" borderId="51" xfId="3" applyBorder="1" applyProtection="1"/>
    <xf numFmtId="0" fontId="13" fillId="0" borderId="52" xfId="3" applyBorder="1" applyProtection="1"/>
    <xf numFmtId="0" fontId="20"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justify" vertical="top" wrapText="1"/>
    </xf>
    <xf numFmtId="0" fontId="26" fillId="0" borderId="0" xfId="3" applyFont="1" applyFill="1" applyBorder="1" applyAlignment="1" applyProtection="1">
      <alignment horizontal="left" vertical="top" wrapText="1"/>
    </xf>
    <xf numFmtId="0" fontId="26" fillId="0" borderId="0" xfId="3" applyFont="1" applyFill="1" applyBorder="1" applyAlignment="1" applyProtection="1">
      <alignment horizontal="center" vertical="top" wrapText="1"/>
    </xf>
    <xf numFmtId="0" fontId="26" fillId="0" borderId="7" xfId="3" applyFont="1" applyFill="1" applyBorder="1" applyAlignment="1" applyProtection="1">
      <alignment horizontal="center" vertical="top" wrapText="1"/>
    </xf>
    <xf numFmtId="0" fontId="29" fillId="0" borderId="0" xfId="3" applyFont="1" applyProtection="1"/>
    <xf numFmtId="0" fontId="13" fillId="0" borderId="0" xfId="3" applyProtection="1"/>
    <xf numFmtId="0" fontId="30" fillId="0" borderId="30" xfId="3" applyFont="1" applyBorder="1" applyProtection="1"/>
    <xf numFmtId="0" fontId="31" fillId="0" borderId="0" xfId="3" applyFont="1" applyProtection="1"/>
    <xf numFmtId="0" fontId="30" fillId="0" borderId="0" xfId="3" applyFont="1" applyProtection="1"/>
    <xf numFmtId="0" fontId="30" fillId="0" borderId="0" xfId="3" applyFont="1" applyBorder="1" applyProtection="1"/>
    <xf numFmtId="0" fontId="30" fillId="0" borderId="7" xfId="3" applyFont="1" applyBorder="1" applyProtection="1"/>
    <xf numFmtId="0" fontId="30" fillId="0" borderId="0" xfId="3" applyFont="1"/>
    <xf numFmtId="14" fontId="30" fillId="0" borderId="0" xfId="3" applyNumberFormat="1" applyFont="1" applyAlignment="1" applyProtection="1">
      <alignment horizontal="left"/>
    </xf>
    <xf numFmtId="0" fontId="30" fillId="0" borderId="0" xfId="3" applyFont="1" applyAlignment="1" applyProtection="1">
      <alignment wrapText="1"/>
    </xf>
    <xf numFmtId="0" fontId="13" fillId="0" borderId="50" xfId="3" applyBorder="1" applyProtection="1"/>
    <xf numFmtId="0" fontId="32" fillId="0" borderId="0" xfId="3" applyFont="1" applyProtection="1"/>
    <xf numFmtId="14" fontId="13" fillId="0" borderId="0" xfId="3" applyNumberFormat="1" applyAlignment="1" applyProtection="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left" vertical="center" wrapText="1"/>
    </xf>
    <xf numFmtId="9" fontId="10" fillId="0" borderId="14" xfId="1" applyFont="1" applyFill="1" applyBorder="1" applyAlignment="1" applyProtection="1">
      <alignment horizontal="center" vertical="center" wrapText="1"/>
      <protection locked="0"/>
    </xf>
    <xf numFmtId="9" fontId="0" fillId="0" borderId="15" xfId="1" applyFont="1" applyBorder="1" applyAlignment="1" applyProtection="1">
      <alignment horizontal="center" vertical="center"/>
      <protection locked="0"/>
    </xf>
    <xf numFmtId="9" fontId="0" fillId="0" borderId="15" xfId="1" applyFont="1" applyBorder="1" applyAlignment="1">
      <alignment horizontal="center" vertical="center"/>
    </xf>
    <xf numFmtId="9" fontId="7" fillId="0" borderId="16" xfId="1" applyFont="1" applyBorder="1" applyAlignment="1" applyProtection="1">
      <alignment horizontal="justify" vertical="center" wrapText="1"/>
      <protection locked="0"/>
    </xf>
    <xf numFmtId="9" fontId="10" fillId="0" borderId="20" xfId="1" applyFont="1" applyFill="1" applyBorder="1" applyAlignment="1" applyProtection="1">
      <alignment horizontal="center" vertical="center" wrapText="1"/>
      <protection locked="0"/>
    </xf>
    <xf numFmtId="9" fontId="0" fillId="0" borderId="18" xfId="1" applyFont="1" applyBorder="1" applyAlignment="1" applyProtection="1">
      <alignment horizontal="center" vertical="center"/>
      <protection locked="0"/>
    </xf>
    <xf numFmtId="9" fontId="0" fillId="0" borderId="18" xfId="1" applyFont="1" applyBorder="1" applyAlignment="1">
      <alignment horizontal="center" vertical="center"/>
    </xf>
    <xf numFmtId="9" fontId="7" fillId="0" borderId="21" xfId="1" applyFont="1" applyBorder="1" applyAlignment="1" applyProtection="1">
      <alignment horizontal="justify" vertical="center" wrapText="1"/>
      <protection locked="0"/>
    </xf>
    <xf numFmtId="9" fontId="0" fillId="0" borderId="20" xfId="1" applyFont="1" applyBorder="1" applyAlignment="1" applyProtection="1">
      <alignment horizontal="center" vertical="center"/>
      <protection locked="0"/>
    </xf>
    <xf numFmtId="9" fontId="0" fillId="2" borderId="18" xfId="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9" fontId="0" fillId="0" borderId="25" xfId="1" applyFont="1" applyBorder="1" applyAlignment="1" applyProtection="1">
      <alignment horizontal="center" vertical="center"/>
      <protection locked="0"/>
    </xf>
    <xf numFmtId="9" fontId="0" fillId="0" borderId="22" xfId="1" applyFont="1" applyBorder="1" applyAlignment="1" applyProtection="1">
      <alignment horizontal="center" vertical="center"/>
      <protection locked="0"/>
    </xf>
    <xf numFmtId="9" fontId="0" fillId="0" borderId="22" xfId="1" applyFont="1" applyBorder="1" applyAlignment="1">
      <alignment horizontal="center" vertical="center"/>
    </xf>
    <xf numFmtId="9" fontId="7" fillId="0" borderId="26" xfId="1" applyFont="1" applyBorder="1" applyAlignment="1" applyProtection="1">
      <alignment horizontal="justify" vertical="center" wrapText="1"/>
      <protection locked="0"/>
    </xf>
    <xf numFmtId="9" fontId="2" fillId="2" borderId="0" xfId="0" applyNumberFormat="1" applyFont="1" applyFill="1" applyAlignment="1">
      <alignment horizontal="center" vertical="center"/>
    </xf>
    <xf numFmtId="0" fontId="0" fillId="2" borderId="0" xfId="0" applyFill="1" applyAlignment="1">
      <alignment vertical="center"/>
    </xf>
    <xf numFmtId="0" fontId="14" fillId="0" borderId="0" xfId="3" applyFont="1" applyBorder="1" applyAlignment="1" applyProtection="1">
      <alignment horizontal="center" vertical="center" wrapText="1"/>
    </xf>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6" fillId="2" borderId="0" xfId="0" applyFont="1" applyFill="1"/>
    <xf numFmtId="0" fontId="36" fillId="2" borderId="0" xfId="0" applyFont="1" applyFill="1" applyAlignment="1">
      <alignment horizontal="left"/>
    </xf>
    <xf numFmtId="0" fontId="36" fillId="2" borderId="0" xfId="0" applyFont="1" applyFill="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horizontal="left"/>
    </xf>
    <xf numFmtId="0" fontId="3" fillId="2" borderId="0" xfId="0" applyFont="1" applyFill="1" applyAlignment="1">
      <alignment horizontal="left"/>
    </xf>
    <xf numFmtId="0" fontId="7" fillId="0" borderId="44" xfId="0" applyFont="1" applyFill="1" applyBorder="1" applyAlignment="1">
      <alignment horizontal="center" vertical="center" wrapText="1"/>
    </xf>
    <xf numFmtId="0" fontId="7" fillId="0" borderId="42" xfId="0" applyFont="1" applyFill="1" applyBorder="1" applyAlignment="1">
      <alignment horizontal="justify" vertical="center" wrapText="1"/>
    </xf>
    <xf numFmtId="0" fontId="40" fillId="0" borderId="42" xfId="0" applyFont="1" applyFill="1" applyBorder="1" applyAlignment="1">
      <alignment horizontal="justify" vertical="center" wrapText="1"/>
    </xf>
    <xf numFmtId="14" fontId="7" fillId="0" borderId="42" xfId="0" applyNumberFormat="1"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0" fillId="0" borderId="1" xfId="0" applyFont="1" applyFill="1" applyBorder="1" applyAlignment="1">
      <alignment horizontal="justify" vertical="center" wrapText="1"/>
    </xf>
    <xf numFmtId="14" fontId="7" fillId="0" borderId="1" xfId="0" applyNumberFormat="1" applyFont="1" applyFill="1" applyBorder="1" applyAlignment="1">
      <alignment horizontal="center" vertical="center" wrapText="1"/>
    </xf>
    <xf numFmtId="0" fontId="40" fillId="0" borderId="46" xfId="0" applyFont="1" applyFill="1" applyBorder="1" applyAlignment="1">
      <alignment horizontal="justify" vertical="center" wrapText="1"/>
    </xf>
    <xf numFmtId="14" fontId="40" fillId="0" borderId="46" xfId="0" applyNumberFormat="1"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38" xfId="0" applyFont="1" applyFill="1" applyBorder="1" applyAlignment="1">
      <alignment horizontal="justify" vertical="center" wrapText="1"/>
    </xf>
    <xf numFmtId="0" fontId="40" fillId="0" borderId="38" xfId="0" applyFont="1" applyFill="1" applyBorder="1" applyAlignment="1">
      <alignment horizontal="justify" vertical="center" wrapText="1"/>
    </xf>
    <xf numFmtId="14" fontId="40" fillId="0" borderId="38" xfId="0" applyNumberFormat="1"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justify" vertical="center" wrapText="1"/>
    </xf>
    <xf numFmtId="0" fontId="40" fillId="0" borderId="63" xfId="0" applyFont="1" applyFill="1" applyBorder="1" applyAlignment="1">
      <alignment horizontal="justify" vertical="center" wrapText="1"/>
    </xf>
    <xf numFmtId="14" fontId="40" fillId="0" borderId="63" xfId="0" applyNumberFormat="1"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19" xfId="0" applyFont="1" applyFill="1" applyBorder="1" applyAlignment="1">
      <alignment horizontal="justify" vertical="center" wrapText="1"/>
    </xf>
    <xf numFmtId="0" fontId="40" fillId="0" borderId="18" xfId="0" applyFont="1" applyFill="1" applyBorder="1" applyAlignment="1">
      <alignment horizontal="justify" vertical="center" wrapText="1"/>
    </xf>
    <xf numFmtId="14" fontId="40" fillId="0" borderId="18" xfId="0" applyNumberFormat="1"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3" xfId="0" applyFont="1" applyFill="1" applyBorder="1" applyAlignment="1">
      <alignment horizontal="justify" vertical="center" wrapText="1"/>
    </xf>
    <xf numFmtId="0" fontId="40" fillId="0" borderId="12" xfId="0" applyFont="1" applyFill="1" applyBorder="1" applyAlignment="1">
      <alignment horizontal="justify" vertical="center" wrapText="1"/>
    </xf>
    <xf numFmtId="0" fontId="40" fillId="0" borderId="12" xfId="0" applyFont="1" applyFill="1" applyBorder="1" applyAlignment="1">
      <alignment horizontal="center" vertical="center" wrapText="1"/>
    </xf>
    <xf numFmtId="0" fontId="40" fillId="0" borderId="44" xfId="0" applyFont="1" applyFill="1" applyBorder="1" applyAlignment="1">
      <alignment horizontal="center" vertical="center" wrapText="1"/>
    </xf>
    <xf numFmtId="14" fontId="40" fillId="0" borderId="42" xfId="0" applyNumberFormat="1" applyFont="1" applyFill="1" applyBorder="1" applyAlignment="1">
      <alignment horizontal="center" vertical="center" wrapText="1"/>
    </xf>
    <xf numFmtId="0" fontId="40" fillId="0" borderId="42" xfId="0" applyFont="1" applyFill="1" applyBorder="1" applyAlignment="1">
      <alignment vertical="center" wrapText="1"/>
    </xf>
    <xf numFmtId="0" fontId="2" fillId="0" borderId="42" xfId="0" applyFont="1" applyFill="1" applyBorder="1" applyAlignment="1">
      <alignment horizontal="center" vertical="center" wrapText="1"/>
    </xf>
    <xf numFmtId="0" fontId="40" fillId="0" borderId="70" xfId="0" applyFont="1" applyFill="1" applyBorder="1" applyAlignment="1">
      <alignment vertical="center" wrapText="1"/>
    </xf>
    <xf numFmtId="0" fontId="2" fillId="0" borderId="70" xfId="0" applyFont="1" applyFill="1" applyBorder="1" applyAlignment="1">
      <alignment horizontal="center" vertical="center" wrapText="1"/>
    </xf>
    <xf numFmtId="0" fontId="40" fillId="0" borderId="59" xfId="0" applyFont="1" applyFill="1" applyBorder="1" applyAlignment="1">
      <alignment horizontal="center" vertical="center" wrapText="1"/>
    </xf>
    <xf numFmtId="0" fontId="40" fillId="0" borderId="1" xfId="0" applyFont="1" applyFill="1" applyBorder="1" applyAlignment="1">
      <alignment vertical="center" wrapText="1"/>
    </xf>
    <xf numFmtId="0" fontId="2" fillId="0" borderId="1" xfId="0" applyFont="1" applyFill="1" applyBorder="1" applyAlignment="1">
      <alignment horizontal="center" vertical="center" wrapText="1"/>
    </xf>
    <xf numFmtId="14" fontId="40" fillId="0" borderId="1" xfId="0" applyNumberFormat="1" applyFont="1" applyFill="1" applyBorder="1" applyAlignment="1">
      <alignment horizontal="center" vertical="center" wrapText="1"/>
    </xf>
    <xf numFmtId="14" fontId="7" fillId="0" borderId="72" xfId="0" applyNumberFormat="1" applyFont="1" applyFill="1" applyBorder="1" applyAlignment="1">
      <alignment horizontal="center" vertical="center" wrapText="1"/>
    </xf>
    <xf numFmtId="0" fontId="7" fillId="0" borderId="63" xfId="0" applyFont="1" applyFill="1" applyBorder="1" applyAlignment="1">
      <alignment horizontal="justify" vertical="center" wrapText="1"/>
    </xf>
    <xf numFmtId="0" fontId="2" fillId="0" borderId="63" xfId="0" applyFont="1" applyFill="1" applyBorder="1" applyAlignment="1">
      <alignment horizontal="center" vertical="center" wrapText="1"/>
    </xf>
    <xf numFmtId="0" fontId="40" fillId="0" borderId="19" xfId="0" applyFont="1" applyFill="1" applyBorder="1" applyAlignment="1">
      <alignment horizontal="justify" vertical="center" wrapText="1"/>
    </xf>
    <xf numFmtId="0" fontId="40" fillId="0" borderId="65"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justify" vertical="center" wrapText="1"/>
    </xf>
    <xf numFmtId="0" fontId="40" fillId="0" borderId="76" xfId="0" applyFont="1" applyFill="1" applyBorder="1" applyAlignment="1">
      <alignment horizontal="justify" vertical="center" wrapText="1"/>
    </xf>
    <xf numFmtId="0" fontId="40" fillId="0" borderId="77" xfId="0" applyFont="1" applyFill="1" applyBorder="1" applyAlignment="1">
      <alignment horizontal="center" vertical="center" wrapText="1"/>
    </xf>
    <xf numFmtId="0" fontId="40" fillId="0" borderId="77" xfId="0" applyFont="1" applyFill="1" applyBorder="1" applyAlignment="1">
      <alignment vertical="center" wrapText="1"/>
    </xf>
    <xf numFmtId="0" fontId="2" fillId="0" borderId="77" xfId="0" applyFont="1" applyFill="1" applyBorder="1" applyAlignment="1">
      <alignment horizontal="center" vertical="center" wrapText="1"/>
    </xf>
    <xf numFmtId="0" fontId="40" fillId="0" borderId="74" xfId="0" applyFont="1" applyFill="1" applyBorder="1" applyAlignment="1">
      <alignment horizontal="center" vertical="center" wrapText="1"/>
    </xf>
    <xf numFmtId="0" fontId="40" fillId="0" borderId="75" xfId="0" applyFont="1" applyFill="1" applyBorder="1" applyAlignment="1">
      <alignment horizontal="justify" vertical="center" wrapText="1"/>
    </xf>
    <xf numFmtId="14" fontId="40" fillId="0" borderId="38" xfId="0" applyNumberFormat="1" applyFont="1" applyFill="1" applyBorder="1" applyAlignment="1">
      <alignment horizontal="center" vertical="center"/>
    </xf>
    <xf numFmtId="0" fontId="2" fillId="0" borderId="76" xfId="0" applyFont="1" applyFill="1" applyBorder="1" applyAlignment="1">
      <alignment horizontal="center" vertical="center" wrapText="1"/>
    </xf>
    <xf numFmtId="0" fontId="41" fillId="7" borderId="81" xfId="0" applyFont="1" applyFill="1" applyBorder="1" applyAlignment="1">
      <alignment horizontal="center" vertical="center"/>
    </xf>
    <xf numFmtId="0" fontId="41" fillId="7" borderId="0" xfId="0" applyFont="1" applyFill="1" applyBorder="1" applyAlignment="1">
      <alignment horizontal="center" vertical="center"/>
    </xf>
    <xf numFmtId="0" fontId="41" fillId="7" borderId="72" xfId="0" applyFont="1" applyFill="1" applyBorder="1" applyAlignment="1">
      <alignment horizontal="center" vertical="center"/>
    </xf>
    <xf numFmtId="0" fontId="41" fillId="7" borderId="72" xfId="0" applyFont="1" applyFill="1" applyBorder="1" applyAlignment="1">
      <alignment horizontal="center" vertical="center" wrapText="1"/>
    </xf>
    <xf numFmtId="0" fontId="41" fillId="7" borderId="82" xfId="0" applyFont="1" applyFill="1" applyBorder="1" applyAlignment="1">
      <alignment horizontal="center" vertical="center" wrapText="1"/>
    </xf>
    <xf numFmtId="0" fontId="41" fillId="7" borderId="8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0" fillId="2" borderId="14" xfId="1" applyFont="1" applyFill="1" applyBorder="1" applyAlignment="1">
      <alignment horizontal="center" vertical="center"/>
    </xf>
    <xf numFmtId="9" fontId="0" fillId="2" borderId="15" xfId="1" applyFont="1" applyFill="1" applyBorder="1" applyAlignment="1">
      <alignment horizontal="center" vertical="center"/>
    </xf>
    <xf numFmtId="9" fontId="7" fillId="2" borderId="16" xfId="1" applyFont="1" applyFill="1" applyBorder="1" applyAlignment="1">
      <alignment horizontal="justify" vertical="center" wrapText="1"/>
    </xf>
    <xf numFmtId="9" fontId="0" fillId="2" borderId="20" xfId="1" applyFont="1" applyFill="1" applyBorder="1" applyAlignment="1">
      <alignment horizontal="center" vertical="center"/>
    </xf>
    <xf numFmtId="9" fontId="0" fillId="2" borderId="18" xfId="1" applyFont="1" applyFill="1" applyBorder="1" applyAlignment="1">
      <alignment horizontal="center" vertical="center"/>
    </xf>
    <xf numFmtId="9" fontId="7" fillId="2" borderId="21" xfId="1" applyFont="1" applyFill="1" applyBorder="1" applyAlignment="1">
      <alignment horizontal="justify" vertical="center" wrapText="1"/>
    </xf>
    <xf numFmtId="14" fontId="7" fillId="0" borderId="1" xfId="0" applyNumberFormat="1" applyFont="1" applyFill="1" applyBorder="1" applyAlignment="1">
      <alignment horizontal="center" wrapText="1"/>
    </xf>
    <xf numFmtId="9" fontId="0" fillId="2" borderId="25" xfId="1" applyFont="1" applyFill="1" applyBorder="1" applyAlignment="1">
      <alignment horizontal="center" vertical="center"/>
    </xf>
    <xf numFmtId="9" fontId="0" fillId="2" borderId="22" xfId="1" applyFont="1" applyFill="1" applyBorder="1" applyAlignment="1">
      <alignment horizontal="center" vertical="center"/>
    </xf>
    <xf numFmtId="9" fontId="7" fillId="2" borderId="26" xfId="1" applyFont="1" applyFill="1" applyBorder="1" applyAlignment="1">
      <alignment horizontal="justify" vertical="center" wrapText="1"/>
    </xf>
    <xf numFmtId="0" fontId="7" fillId="2" borderId="86" xfId="0" applyFont="1" applyFill="1" applyBorder="1" applyAlignment="1" applyProtection="1">
      <alignment horizontal="justify" vertical="center" wrapText="1"/>
      <protection locked="0"/>
    </xf>
    <xf numFmtId="0" fontId="7" fillId="2" borderId="19" xfId="0" applyFont="1" applyFill="1" applyBorder="1" applyAlignment="1" applyProtection="1">
      <alignment horizontal="justify" vertical="center" wrapText="1"/>
      <protection locked="0"/>
    </xf>
    <xf numFmtId="0" fontId="7" fillId="2" borderId="24" xfId="0" applyFont="1" applyFill="1" applyBorder="1" applyAlignment="1" applyProtection="1">
      <alignment horizontal="justify" vertical="center" wrapText="1"/>
      <protection locked="0"/>
    </xf>
    <xf numFmtId="0" fontId="0" fillId="2" borderId="1" xfId="0" applyFill="1" applyBorder="1" applyAlignment="1">
      <alignment horizontal="center" vertical="center"/>
    </xf>
    <xf numFmtId="0" fontId="0" fillId="8" borderId="1" xfId="0" applyFill="1" applyBorder="1" applyAlignment="1">
      <alignment horizontal="center" vertical="center"/>
    </xf>
    <xf numFmtId="9" fontId="0" fillId="2" borderId="1" xfId="1" applyFont="1" applyFill="1" applyBorder="1" applyAlignment="1">
      <alignment horizontal="center" vertical="center"/>
    </xf>
    <xf numFmtId="0" fontId="0" fillId="5" borderId="1" xfId="0" applyFill="1" applyBorder="1"/>
    <xf numFmtId="0" fontId="18" fillId="0" borderId="0" xfId="3" applyFont="1" applyFill="1" applyBorder="1" applyAlignment="1" applyProtection="1">
      <alignment horizontal="left" vertical="top" wrapText="1"/>
    </xf>
    <xf numFmtId="0" fontId="15" fillId="5" borderId="0" xfId="3" applyFont="1" applyFill="1" applyBorder="1" applyAlignment="1" applyProtection="1">
      <alignment horizontal="center" vertical="center" wrapText="1"/>
    </xf>
    <xf numFmtId="0" fontId="21" fillId="4" borderId="0" xfId="3" applyFont="1" applyFill="1" applyBorder="1" applyAlignment="1" applyProtection="1">
      <alignment horizontal="left" vertical="top" wrapText="1"/>
      <protection locked="0"/>
    </xf>
    <xf numFmtId="164" fontId="27" fillId="4" borderId="0" xfId="3" applyNumberFormat="1" applyFont="1" applyFill="1" applyBorder="1" applyAlignment="1" applyProtection="1">
      <alignment horizontal="center" vertical="center" wrapText="1"/>
      <protection locked="0"/>
    </xf>
    <xf numFmtId="164" fontId="27" fillId="0" borderId="0" xfId="3" applyNumberFormat="1" applyFont="1" applyFill="1" applyBorder="1" applyAlignment="1" applyProtection="1">
      <alignment horizontal="center" vertical="center" wrapText="1"/>
      <protection locked="0"/>
    </xf>
    <xf numFmtId="14" fontId="22" fillId="0" borderId="87" xfId="3" applyNumberFormat="1" applyFont="1" applyFill="1" applyBorder="1" applyAlignment="1" applyProtection="1">
      <alignment horizontal="left" vertical="center" wrapText="1"/>
      <protection locked="0"/>
    </xf>
    <xf numFmtId="0" fontId="0" fillId="5" borderId="70" xfId="0" applyFill="1" applyBorder="1"/>
    <xf numFmtId="9" fontId="0" fillId="2" borderId="70" xfId="1" applyFont="1" applyFill="1" applyBorder="1" applyAlignment="1">
      <alignment horizontal="center" vertical="center"/>
    </xf>
    <xf numFmtId="9" fontId="0" fillId="8" borderId="70" xfId="1" applyFont="1" applyFill="1" applyBorder="1" applyAlignment="1">
      <alignment horizontal="center" vertical="center"/>
    </xf>
    <xf numFmtId="9" fontId="0" fillId="8" borderId="1" xfId="1" applyFont="1" applyFill="1" applyBorder="1" applyAlignment="1">
      <alignment horizontal="center" vertical="center"/>
    </xf>
    <xf numFmtId="0" fontId="0" fillId="0" borderId="1" xfId="0" applyBorder="1"/>
    <xf numFmtId="9" fontId="0" fillId="2" borderId="0" xfId="0" applyNumberFormat="1" applyFill="1"/>
    <xf numFmtId="9" fontId="7" fillId="2" borderId="0" xfId="0" applyNumberFormat="1" applyFont="1" applyFill="1"/>
    <xf numFmtId="9" fontId="0" fillId="0" borderId="1" xfId="0" applyNumberFormat="1" applyBorder="1"/>
    <xf numFmtId="9" fontId="0" fillId="2" borderId="1" xfId="1" applyFont="1" applyFill="1" applyBorder="1" applyAlignment="1">
      <alignment horizontal="center" vertical="center" wrapText="1"/>
    </xf>
    <xf numFmtId="9" fontId="0" fillId="2" borderId="1" xfId="1" applyFont="1" applyFill="1" applyBorder="1" applyAlignment="1">
      <alignment horizontal="left" vertical="center" wrapText="1"/>
    </xf>
    <xf numFmtId="9" fontId="0" fillId="2" borderId="1" xfId="1" applyFont="1" applyFill="1" applyBorder="1" applyAlignment="1">
      <alignment horizontal="justify" vertical="center" wrapText="1"/>
    </xf>
    <xf numFmtId="0" fontId="0" fillId="2" borderId="1" xfId="0" applyFont="1" applyFill="1" applyBorder="1" applyAlignment="1">
      <alignment horizontal="justify" vertical="center" wrapText="1"/>
    </xf>
    <xf numFmtId="10" fontId="0" fillId="0" borderId="1" xfId="0" applyNumberFormat="1" applyBorder="1"/>
    <xf numFmtId="9" fontId="0" fillId="2" borderId="0" xfId="1" applyFont="1" applyFill="1"/>
    <xf numFmtId="9" fontId="21" fillId="4" borderId="0" xfId="3" applyNumberFormat="1" applyFont="1" applyFill="1" applyBorder="1" applyAlignment="1" applyProtection="1">
      <alignment horizontal="left" vertical="top" wrapText="1"/>
      <protection locked="0"/>
    </xf>
    <xf numFmtId="10" fontId="0" fillId="0" borderId="0" xfId="0" applyNumberFormat="1"/>
    <xf numFmtId="9" fontId="2" fillId="0" borderId="1" xfId="0" applyNumberFormat="1" applyFont="1" applyBorder="1"/>
    <xf numFmtId="0" fontId="43" fillId="2" borderId="0" xfId="0" applyFont="1" applyFill="1"/>
    <xf numFmtId="9" fontId="43" fillId="2" borderId="0" xfId="1" applyFont="1" applyFill="1"/>
    <xf numFmtId="0" fontId="44" fillId="2" borderId="0" xfId="0" applyFont="1" applyFill="1"/>
    <xf numFmtId="9" fontId="44" fillId="2" borderId="0" xfId="0" applyNumberFormat="1" applyFont="1" applyFill="1"/>
    <xf numFmtId="9" fontId="44" fillId="2" borderId="0" xfId="1" applyFont="1" applyFill="1"/>
    <xf numFmtId="0" fontId="6" fillId="0" borderId="80" xfId="0" applyFont="1" applyFill="1" applyBorder="1" applyAlignment="1">
      <alignment horizontal="center" vertical="center" wrapText="1"/>
    </xf>
    <xf numFmtId="9" fontId="0" fillId="8" borderId="1" xfId="0" applyNumberFormat="1" applyFill="1" applyBorder="1" applyAlignment="1">
      <alignment horizontal="center" vertical="center"/>
    </xf>
    <xf numFmtId="9" fontId="0" fillId="2" borderId="1" xfId="1" applyNumberFormat="1" applyFont="1" applyFill="1" applyBorder="1" applyAlignment="1">
      <alignment horizontal="center" vertical="center"/>
    </xf>
    <xf numFmtId="9" fontId="0" fillId="2" borderId="1" xfId="0" applyNumberFormat="1" applyFill="1" applyBorder="1" applyAlignment="1">
      <alignment horizontal="center" vertical="center"/>
    </xf>
    <xf numFmtId="9" fontId="0" fillId="9" borderId="20" xfId="1" applyFont="1" applyFill="1" applyBorder="1" applyAlignment="1">
      <alignment horizontal="center" vertical="center"/>
    </xf>
    <xf numFmtId="9" fontId="0" fillId="9" borderId="18" xfId="1" applyFont="1" applyFill="1" applyBorder="1" applyAlignment="1">
      <alignment horizontal="center" vertical="center"/>
    </xf>
    <xf numFmtId="9" fontId="7" fillId="9" borderId="21" xfId="1" applyFont="1" applyFill="1" applyBorder="1" applyAlignment="1">
      <alignment horizontal="justify"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0" fillId="0" borderId="1" xfId="1" applyFont="1" applyFill="1" applyBorder="1" applyAlignment="1">
      <alignment horizontal="center" vertical="center"/>
    </xf>
    <xf numFmtId="0" fontId="7" fillId="0" borderId="1" xfId="0" applyFont="1" applyFill="1" applyBorder="1" applyAlignment="1">
      <alignment horizontal="center" vertical="center" wrapText="1"/>
    </xf>
    <xf numFmtId="9" fontId="0" fillId="0" borderId="20" xfId="1" applyFont="1" applyFill="1" applyBorder="1" applyAlignment="1">
      <alignment horizontal="center" vertical="center"/>
    </xf>
    <xf numFmtId="9" fontId="0" fillId="0" borderId="18" xfId="1" applyFont="1" applyFill="1" applyBorder="1" applyAlignment="1">
      <alignment horizontal="center" vertical="center"/>
    </xf>
    <xf numFmtId="9" fontId="7" fillId="0" borderId="21" xfId="1" applyFont="1" applyFill="1" applyBorder="1" applyAlignment="1">
      <alignment horizontal="justify" vertical="center" wrapText="1"/>
    </xf>
    <xf numFmtId="0" fontId="0" fillId="0" borderId="1" xfId="0" applyFill="1" applyBorder="1" applyAlignment="1">
      <alignment horizontal="center" vertical="center"/>
    </xf>
    <xf numFmtId="9" fontId="0" fillId="0" borderId="1" xfId="1"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9" fontId="0" fillId="9" borderId="1" xfId="1" applyFont="1" applyFill="1" applyBorder="1" applyAlignment="1">
      <alignment horizontal="center" vertical="center"/>
    </xf>
    <xf numFmtId="0" fontId="0" fillId="9" borderId="1" xfId="0" applyFill="1" applyBorder="1" applyAlignment="1">
      <alignment horizontal="center" vertical="center"/>
    </xf>
    <xf numFmtId="0" fontId="0" fillId="2" borderId="30" xfId="0" applyFill="1" applyBorder="1"/>
    <xf numFmtId="0" fontId="0" fillId="2" borderId="0" xfId="0" applyFill="1" applyBorder="1"/>
    <xf numFmtId="0" fontId="0" fillId="2" borderId="7" xfId="0" applyFill="1" applyBorder="1" applyAlignment="1">
      <alignment horizontal="justify"/>
    </xf>
    <xf numFmtId="15" fontId="0" fillId="2" borderId="0" xfId="0" applyNumberFormat="1" applyFill="1" applyBorder="1"/>
    <xf numFmtId="0" fontId="0" fillId="2" borderId="50" xfId="0" applyFill="1" applyBorder="1"/>
    <xf numFmtId="15" fontId="0" fillId="2" borderId="51" xfId="0" applyNumberFormat="1" applyFill="1" applyBorder="1"/>
    <xf numFmtId="0" fontId="0" fillId="2" borderId="51" xfId="0" applyFill="1" applyBorder="1"/>
    <xf numFmtId="0" fontId="0" fillId="2" borderId="52" xfId="0" applyFill="1" applyBorder="1" applyAlignment="1">
      <alignment horizontal="justify"/>
    </xf>
    <xf numFmtId="0" fontId="2" fillId="0" borderId="46" xfId="0" applyFont="1" applyBorder="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 xfId="1" applyFont="1" applyBorder="1" applyAlignment="1">
      <alignment horizontal="center" vertical="center"/>
    </xf>
    <xf numFmtId="0" fontId="0" fillId="0" borderId="1" xfId="0" applyBorder="1" applyAlignment="1">
      <alignment horizontal="justify" vertical="center" wrapText="1"/>
    </xf>
    <xf numFmtId="0" fontId="0" fillId="0" borderId="0" xfId="0" applyAlignment="1">
      <alignment horizontal="center" vertical="center"/>
    </xf>
    <xf numFmtId="0" fontId="0" fillId="0" borderId="0" xfId="0" applyAlignment="1">
      <alignment horizontal="justify"/>
    </xf>
    <xf numFmtId="0" fontId="11" fillId="2" borderId="12" xfId="0" applyFont="1" applyFill="1" applyBorder="1" applyAlignment="1">
      <alignment horizontal="justify" vertical="center" wrapText="1"/>
    </xf>
    <xf numFmtId="0" fontId="43" fillId="2" borderId="0" xfId="0" applyFont="1" applyFill="1" applyAlignment="1">
      <alignment wrapText="1"/>
    </xf>
    <xf numFmtId="9" fontId="43" fillId="2" borderId="0" xfId="0" applyNumberFormat="1" applyFont="1" applyFill="1" applyAlignment="1">
      <alignment wrapText="1"/>
    </xf>
    <xf numFmtId="9" fontId="0" fillId="2" borderId="1" xfId="1" applyFont="1" applyFill="1" applyBorder="1" applyAlignment="1">
      <alignment horizontal="center" vertical="center" wrapText="1"/>
    </xf>
    <xf numFmtId="9" fontId="0" fillId="2" borderId="1" xfId="1" applyFont="1" applyFill="1" applyBorder="1" applyAlignment="1">
      <alignment horizontal="left" vertical="center" wrapText="1"/>
    </xf>
    <xf numFmtId="0" fontId="0" fillId="5" borderId="1" xfId="0" applyFill="1" applyBorder="1" applyAlignment="1">
      <alignment horizontal="center" vertical="center" wrapText="1"/>
    </xf>
    <xf numFmtId="0" fontId="40" fillId="0" borderId="70"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40" fillId="0" borderId="38"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0" fillId="0" borderId="79" xfId="0" applyFont="1" applyFill="1" applyBorder="1" applyAlignment="1">
      <alignment horizontal="center" vertical="center" wrapText="1"/>
    </xf>
    <xf numFmtId="0" fontId="40" fillId="0" borderId="76"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7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0" fillId="0" borderId="42"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40" fillId="0" borderId="63" xfId="0" applyFont="1" applyFill="1" applyBorder="1" applyAlignment="1">
      <alignment horizontal="center" vertical="center" wrapText="1"/>
    </xf>
    <xf numFmtId="0" fontId="7" fillId="2" borderId="0" xfId="0" applyFont="1" applyFill="1" applyAlignment="1">
      <alignment horizontal="center" vertical="center"/>
    </xf>
    <xf numFmtId="0" fontId="3" fillId="2" borderId="0" xfId="0" applyFont="1" applyFill="1" applyAlignment="1">
      <alignment horizontal="center" vertical="center"/>
    </xf>
    <xf numFmtId="0" fontId="39" fillId="2" borderId="0" xfId="0" applyFont="1" applyFill="1" applyAlignment="1">
      <alignment horizontal="center" vertical="center"/>
    </xf>
    <xf numFmtId="0" fontId="36" fillId="2" borderId="0" xfId="0" applyFont="1" applyFill="1" applyAlignment="1">
      <alignment horizontal="center" vertical="center"/>
    </xf>
    <xf numFmtId="0" fontId="0" fillId="5" borderId="1" xfId="0" applyFill="1" applyBorder="1" applyAlignment="1">
      <alignment vertical="center" wrapText="1"/>
    </xf>
    <xf numFmtId="0" fontId="0" fillId="5" borderId="70" xfId="0" applyFill="1" applyBorder="1" applyAlignment="1">
      <alignment vertical="center"/>
    </xf>
    <xf numFmtId="0" fontId="0" fillId="5" borderId="70" xfId="0" applyFill="1" applyBorder="1" applyAlignment="1">
      <alignment vertical="center" wrapText="1"/>
    </xf>
    <xf numFmtId="0" fontId="0" fillId="5" borderId="46" xfId="0" applyFill="1" applyBorder="1" applyAlignment="1">
      <alignment vertical="center"/>
    </xf>
    <xf numFmtId="0" fontId="0" fillId="5" borderId="46" xfId="0" applyFill="1" applyBorder="1" applyAlignment="1">
      <alignment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0" fontId="6" fillId="3" borderId="3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17" xfId="0" applyFont="1" applyFill="1" applyBorder="1" applyAlignment="1">
      <alignment horizontal="center"/>
    </xf>
    <xf numFmtId="0" fontId="0" fillId="5" borderId="70" xfId="0" applyFill="1" applyBorder="1" applyAlignment="1">
      <alignment horizontal="center" vertical="center"/>
    </xf>
    <xf numFmtId="0" fontId="0" fillId="5" borderId="46" xfId="0" applyFill="1" applyBorder="1" applyAlignment="1">
      <alignment horizontal="center" vertical="center"/>
    </xf>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6" fillId="3" borderId="17" xfId="0" applyFont="1" applyFill="1" applyBorder="1" applyAlignment="1">
      <alignment horizontal="center" vertical="center"/>
    </xf>
    <xf numFmtId="0" fontId="6" fillId="3" borderId="23" xfId="0" applyFont="1" applyFill="1" applyBorder="1" applyAlignment="1">
      <alignment horizontal="center" vertical="center"/>
    </xf>
    <xf numFmtId="0" fontId="0" fillId="5" borderId="31" xfId="0" applyFill="1" applyBorder="1" applyAlignment="1">
      <alignment horizontal="center"/>
    </xf>
    <xf numFmtId="0" fontId="0" fillId="5" borderId="33" xfId="0" applyFill="1" applyBorder="1" applyAlignment="1">
      <alignment horizontal="center"/>
    </xf>
    <xf numFmtId="0" fontId="12" fillId="0" borderId="31" xfId="3" applyFont="1" applyBorder="1" applyAlignment="1">
      <alignment horizontal="center" vertical="center" wrapText="1"/>
    </xf>
    <xf numFmtId="0" fontId="13" fillId="0" borderId="32" xfId="3" applyBorder="1" applyAlignment="1">
      <alignment horizontal="center" vertical="center"/>
    </xf>
    <xf numFmtId="0" fontId="13" fillId="0" borderId="33" xfId="3" applyBorder="1" applyAlignment="1">
      <alignment horizontal="center" vertical="center"/>
    </xf>
    <xf numFmtId="0" fontId="15" fillId="4" borderId="0" xfId="3" applyFont="1" applyFill="1" applyBorder="1" applyAlignment="1" applyProtection="1">
      <alignment horizontal="right" vertical="center" wrapText="1"/>
    </xf>
    <xf numFmtId="0" fontId="15" fillId="4" borderId="48" xfId="3" applyFont="1" applyFill="1" applyBorder="1" applyAlignment="1" applyProtection="1">
      <alignment horizontal="right" vertical="center" wrapText="1"/>
    </xf>
    <xf numFmtId="164" fontId="27" fillId="0" borderId="31" xfId="3" applyNumberFormat="1" applyFont="1" applyFill="1" applyBorder="1" applyAlignment="1" applyProtection="1">
      <alignment horizontal="center" vertical="center" wrapText="1"/>
      <protection locked="0"/>
    </xf>
    <xf numFmtId="164" fontId="27" fillId="0" borderId="49" xfId="3" applyNumberFormat="1" applyFont="1" applyFill="1" applyBorder="1" applyAlignment="1" applyProtection="1">
      <alignment horizontal="center" vertical="center" wrapText="1"/>
      <protection locked="0"/>
    </xf>
    <xf numFmtId="0" fontId="20" fillId="6" borderId="39" xfId="3" applyFont="1" applyFill="1" applyBorder="1" applyAlignment="1" applyProtection="1">
      <alignment horizontal="center" vertical="center" wrapText="1"/>
    </xf>
    <xf numFmtId="0" fontId="20" fillId="6" borderId="43" xfId="3" applyFont="1" applyFill="1" applyBorder="1" applyAlignment="1" applyProtection="1">
      <alignment horizontal="center" vertical="center" wrapText="1"/>
    </xf>
    <xf numFmtId="0" fontId="20" fillId="6" borderId="38" xfId="3" applyFont="1" applyFill="1" applyBorder="1" applyAlignment="1" applyProtection="1">
      <alignment horizontal="center" vertical="center" wrapText="1"/>
    </xf>
    <xf numFmtId="0" fontId="20" fillId="6" borderId="42" xfId="3" applyFont="1" applyFill="1" applyBorder="1" applyAlignment="1" applyProtection="1">
      <alignment horizontal="center" vertical="center" wrapText="1"/>
    </xf>
    <xf numFmtId="0" fontId="0" fillId="5" borderId="70" xfId="0" applyFill="1" applyBorder="1" applyAlignment="1">
      <alignment horizontal="center"/>
    </xf>
    <xf numFmtId="0" fontId="0" fillId="5" borderId="9" xfId="0" applyFill="1" applyBorder="1" applyAlignment="1">
      <alignment horizontal="center"/>
    </xf>
    <xf numFmtId="0" fontId="0" fillId="5" borderId="70" xfId="0" applyFill="1" applyBorder="1" applyAlignment="1">
      <alignment horizontal="center" wrapText="1"/>
    </xf>
    <xf numFmtId="0" fontId="0" fillId="5" borderId="9" xfId="0" applyFill="1" applyBorder="1" applyAlignment="1">
      <alignment horizontal="center" wrapText="1"/>
    </xf>
    <xf numFmtId="0" fontId="20" fillId="6" borderId="40" xfId="3" applyFont="1" applyFill="1" applyBorder="1" applyAlignment="1" applyProtection="1">
      <alignment horizontal="center" vertical="center" wrapText="1"/>
    </xf>
    <xf numFmtId="0" fontId="30" fillId="0" borderId="0" xfId="3" applyFont="1" applyAlignment="1" applyProtection="1">
      <alignment horizontal="left" wrapText="1"/>
    </xf>
    <xf numFmtId="0" fontId="15" fillId="5" borderId="34" xfId="3" applyFont="1" applyFill="1" applyBorder="1" applyAlignment="1" applyProtection="1">
      <alignment horizontal="center" vertical="center" wrapText="1"/>
    </xf>
    <xf numFmtId="0" fontId="15" fillId="5" borderId="35" xfId="3" applyFont="1" applyFill="1" applyBorder="1" applyAlignment="1" applyProtection="1">
      <alignment horizontal="center" vertical="center" wrapText="1"/>
    </xf>
    <xf numFmtId="0" fontId="15" fillId="5" borderId="36" xfId="3" applyFont="1" applyFill="1" applyBorder="1" applyAlignment="1" applyProtection="1">
      <alignment horizontal="center" vertical="center" wrapText="1"/>
    </xf>
    <xf numFmtId="0" fontId="25" fillId="4" borderId="31" xfId="3" applyFont="1" applyFill="1" applyBorder="1" applyAlignment="1" applyProtection="1">
      <alignment horizontal="center" vertical="center" wrapText="1"/>
    </xf>
    <xf numFmtId="0" fontId="25" fillId="4" borderId="32" xfId="3" applyFont="1" applyFill="1" applyBorder="1" applyAlignment="1" applyProtection="1">
      <alignment horizontal="center" vertical="center" wrapText="1"/>
    </xf>
    <xf numFmtId="0" fontId="25" fillId="4" borderId="33" xfId="3" applyFont="1" applyFill="1" applyBorder="1" applyAlignment="1" applyProtection="1">
      <alignment horizontal="center" vertical="center" wrapText="1"/>
    </xf>
    <xf numFmtId="164" fontId="27" fillId="4" borderId="31" xfId="3" applyNumberFormat="1" applyFont="1" applyFill="1" applyBorder="1" applyAlignment="1" applyProtection="1">
      <alignment horizontal="center" vertical="center" wrapText="1"/>
      <protection locked="0"/>
    </xf>
    <xf numFmtId="164" fontId="27" fillId="4" borderId="49" xfId="3" applyNumberFormat="1" applyFont="1" applyFill="1" applyBorder="1" applyAlignment="1" applyProtection="1">
      <alignment horizontal="center" vertical="center" wrapText="1"/>
      <protection locked="0"/>
    </xf>
    <xf numFmtId="0" fontId="20" fillId="4" borderId="30" xfId="3" applyFont="1" applyFill="1" applyBorder="1" applyAlignment="1" applyProtection="1">
      <alignment horizontal="left" vertical="center" wrapText="1"/>
    </xf>
    <xf numFmtId="0" fontId="20" fillId="4" borderId="0" xfId="3" applyFont="1" applyFill="1" applyBorder="1" applyAlignment="1" applyProtection="1">
      <alignment horizontal="left" vertical="center" wrapText="1"/>
    </xf>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5" fillId="4" borderId="31" xfId="3" applyFont="1" applyFill="1" applyBorder="1" applyAlignment="1" applyProtection="1">
      <alignment horizontal="center" vertical="center" wrapText="1"/>
    </xf>
    <xf numFmtId="0" fontId="15" fillId="4" borderId="32" xfId="3" applyFont="1" applyFill="1" applyBorder="1" applyAlignment="1" applyProtection="1">
      <alignment horizontal="center" vertical="center" wrapText="1"/>
    </xf>
    <xf numFmtId="0" fontId="15" fillId="4" borderId="33" xfId="3" applyFont="1" applyFill="1" applyBorder="1" applyAlignment="1" applyProtection="1">
      <alignment horizontal="center" vertical="center" wrapText="1"/>
    </xf>
    <xf numFmtId="0" fontId="15" fillId="0" borderId="31" xfId="3" applyFont="1" applyBorder="1" applyAlignment="1" applyProtection="1">
      <alignment horizontal="center" vertical="center" wrapText="1"/>
    </xf>
    <xf numFmtId="0" fontId="15" fillId="0" borderId="32" xfId="3" applyFont="1" applyBorder="1" applyAlignment="1" applyProtection="1">
      <alignment horizontal="center" vertical="center" wrapText="1"/>
    </xf>
    <xf numFmtId="0" fontId="15" fillId="0" borderId="33" xfId="3" applyFont="1" applyBorder="1" applyAlignment="1" applyProtection="1">
      <alignment horizontal="center" vertical="center" wrapText="1"/>
    </xf>
    <xf numFmtId="0" fontId="15" fillId="0" borderId="31" xfId="3" applyFont="1" applyFill="1" applyBorder="1" applyAlignment="1" applyProtection="1">
      <alignment horizontal="center" vertical="center" wrapText="1"/>
    </xf>
    <xf numFmtId="0" fontId="15" fillId="0" borderId="32" xfId="3" applyFont="1" applyFill="1" applyBorder="1" applyAlignment="1" applyProtection="1">
      <alignment horizontal="center" vertical="center" wrapText="1"/>
    </xf>
    <xf numFmtId="0" fontId="15" fillId="0" borderId="33" xfId="3" applyFont="1" applyFill="1" applyBorder="1" applyAlignment="1" applyProtection="1">
      <alignment horizontal="center" vertical="center" wrapText="1"/>
    </xf>
    <xf numFmtId="0" fontId="20" fillId="6" borderId="37" xfId="3" applyFont="1" applyFill="1" applyBorder="1" applyAlignment="1" applyProtection="1">
      <alignment horizontal="center" vertical="center" wrapText="1"/>
    </xf>
    <xf numFmtId="0" fontId="20" fillId="6" borderId="41" xfId="3"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2" borderId="1" xfId="0" applyFont="1" applyFill="1" applyBorder="1" applyAlignment="1">
      <alignment horizontal="center" vertical="center"/>
    </xf>
    <xf numFmtId="9" fontId="0" fillId="2" borderId="70" xfId="1" applyFont="1" applyFill="1" applyBorder="1" applyAlignment="1">
      <alignment horizontal="center" vertical="center" wrapText="1"/>
    </xf>
    <xf numFmtId="9" fontId="0" fillId="2" borderId="46" xfId="1" applyFont="1" applyFill="1" applyBorder="1" applyAlignment="1">
      <alignment horizontal="center" vertical="center" wrapText="1"/>
    </xf>
    <xf numFmtId="0" fontId="40" fillId="0" borderId="70"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3" fillId="0" borderId="0" xfId="0" applyFont="1" applyAlignment="1">
      <alignment horizont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6" fillId="0" borderId="78"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40" fillId="0" borderId="18" xfId="0" applyFont="1" applyFill="1" applyBorder="1" applyAlignment="1">
      <alignment horizontal="justify" vertical="center" wrapText="1"/>
    </xf>
    <xf numFmtId="0" fontId="41" fillId="7" borderId="81" xfId="0" applyFont="1" applyFill="1" applyBorder="1" applyAlignment="1">
      <alignment horizontal="center" vertical="center"/>
    </xf>
    <xf numFmtId="0" fontId="41" fillId="7" borderId="83" xfId="0" applyFont="1" applyFill="1" applyBorder="1" applyAlignment="1">
      <alignment horizontal="center" vertical="center"/>
    </xf>
    <xf numFmtId="0" fontId="40" fillId="0" borderId="19" xfId="0" applyFont="1" applyFill="1" applyBorder="1" applyAlignment="1">
      <alignment horizontal="justify" vertical="center" wrapText="1"/>
    </xf>
    <xf numFmtId="0" fontId="2" fillId="0" borderId="3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0" fillId="0" borderId="38"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38"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42" xfId="0" applyFont="1" applyFill="1" applyBorder="1" applyAlignment="1">
      <alignment horizontal="justify" vertical="center" wrapText="1"/>
    </xf>
    <xf numFmtId="0" fontId="6" fillId="0" borderId="37"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40" fillId="0" borderId="12" xfId="0" applyFont="1" applyFill="1" applyBorder="1" applyAlignment="1">
      <alignment horizontal="justify" vertical="center" wrapText="1"/>
    </xf>
    <xf numFmtId="0" fontId="40" fillId="0" borderId="63" xfId="0" applyFont="1" applyFill="1" applyBorder="1" applyAlignment="1">
      <alignment horizontal="justify" vertical="center" wrapText="1"/>
    </xf>
    <xf numFmtId="0" fontId="0" fillId="5" borderId="1" xfId="0" applyFill="1" applyBorder="1" applyAlignment="1">
      <alignment horizontal="center" vertical="center" wrapText="1"/>
    </xf>
    <xf numFmtId="0" fontId="3" fillId="0" borderId="0" xfId="0" applyFont="1" applyFill="1" applyBorder="1" applyAlignment="1">
      <alignment horizontal="center" vertical="center"/>
    </xf>
    <xf numFmtId="0" fontId="6" fillId="3" borderId="84" xfId="0" applyFont="1" applyFill="1" applyBorder="1" applyAlignment="1">
      <alignment horizontal="center" vertical="center"/>
    </xf>
    <xf numFmtId="0" fontId="6" fillId="3" borderId="85"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7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0" fillId="2" borderId="30" xfId="0" applyFill="1" applyBorder="1" applyAlignment="1">
      <alignment horizontal="center"/>
    </xf>
    <xf numFmtId="0" fontId="0" fillId="2" borderId="0" xfId="0" applyFill="1" applyBorder="1" applyAlignment="1">
      <alignment horizontal="center"/>
    </xf>
    <xf numFmtId="0" fontId="0" fillId="2" borderId="7" xfId="0" applyFill="1" applyBorder="1" applyAlignment="1">
      <alignment horizontal="center"/>
    </xf>
    <xf numFmtId="0" fontId="0" fillId="5" borderId="32" xfId="0" applyFill="1" applyBorder="1" applyAlignment="1">
      <alignment horizontal="center"/>
    </xf>
    <xf numFmtId="9" fontId="45" fillId="2" borderId="1" xfId="1" applyFont="1" applyFill="1" applyBorder="1" applyAlignment="1">
      <alignment horizontal="justify" vertical="center" wrapText="1"/>
    </xf>
    <xf numFmtId="0" fontId="5" fillId="2" borderId="1" xfId="0" applyFont="1" applyFill="1" applyBorder="1" applyAlignment="1">
      <alignment horizontal="justify" vertical="center" wrapText="1"/>
    </xf>
    <xf numFmtId="9" fontId="0" fillId="0" borderId="1" xfId="1" applyFont="1" applyFill="1" applyBorder="1" applyAlignment="1">
      <alignment horizontal="justify" vertical="center" wrapText="1"/>
    </xf>
  </cellXfs>
  <cellStyles count="5">
    <cellStyle name="Normal" xfId="0" builtinId="0"/>
    <cellStyle name="Normal 2" xfId="2"/>
    <cellStyle name="Normal 3" xfId="3"/>
    <cellStyle name="Normal 3 2" xfId="4"/>
    <cellStyle name="Porcentaje" xfId="1" builtinId="5"/>
  </cellStyles>
  <dxfs count="19">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TOTAL!$B$4:$B$8</c:f>
            </c:multiLvlStrRef>
          </c:cat>
          <c:val>
            <c:numRef>
              <c:f>TOTAL!$C$4:$C$8</c:f>
            </c:numRef>
          </c:val>
        </c:ser>
        <c:dLbls>
          <c:showLegendKey val="0"/>
          <c:showVal val="1"/>
          <c:showCatName val="0"/>
          <c:showSerName val="0"/>
          <c:showPercent val="0"/>
          <c:showBubbleSize val="0"/>
        </c:dLbls>
        <c:gapWidth val="75"/>
        <c:axId val="392638992"/>
        <c:axId val="392637424"/>
      </c:barChart>
      <c:catAx>
        <c:axId val="392638992"/>
        <c:scaling>
          <c:orientation val="minMax"/>
        </c:scaling>
        <c:delete val="0"/>
        <c:axPos val="b"/>
        <c:numFmt formatCode="General" sourceLinked="0"/>
        <c:majorTickMark val="none"/>
        <c:minorTickMark val="none"/>
        <c:tickLblPos val="nextTo"/>
        <c:crossAx val="392637424"/>
        <c:crosses val="autoZero"/>
        <c:auto val="1"/>
        <c:lblAlgn val="ctr"/>
        <c:lblOffset val="100"/>
        <c:noMultiLvlLbl val="0"/>
      </c:catAx>
      <c:valAx>
        <c:axId val="392637424"/>
        <c:scaling>
          <c:orientation val="minMax"/>
        </c:scaling>
        <c:delete val="0"/>
        <c:axPos val="l"/>
        <c:numFmt formatCode="0%" sourceLinked="1"/>
        <c:majorTickMark val="none"/>
        <c:minorTickMark val="none"/>
        <c:tickLblPos val="nextTo"/>
        <c:crossAx val="3926389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c:v>
                </c:pt>
                <c:pt idx="1">
                  <c:v>0.25</c:v>
                </c:pt>
                <c:pt idx="2">
                  <c:v>0</c:v>
                </c:pt>
                <c:pt idx="3">
                  <c:v>0.33489583333333334</c:v>
                </c:pt>
                <c:pt idx="4">
                  <c:v>0.125</c:v>
                </c:pt>
              </c:numCache>
            </c:numRef>
          </c:val>
        </c:ser>
        <c:dLbls>
          <c:dLblPos val="outEnd"/>
          <c:showLegendKey val="0"/>
          <c:showVal val="1"/>
          <c:showCatName val="0"/>
          <c:showSerName val="0"/>
          <c:showPercent val="0"/>
          <c:showBubbleSize val="0"/>
        </c:dLbls>
        <c:gapWidth val="164"/>
        <c:overlap val="-22"/>
        <c:axId val="392638208"/>
        <c:axId val="392638600"/>
      </c:barChart>
      <c:catAx>
        <c:axId val="3926382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638600"/>
        <c:crosses val="autoZero"/>
        <c:auto val="1"/>
        <c:lblAlgn val="ctr"/>
        <c:lblOffset val="100"/>
        <c:noMultiLvlLbl val="0"/>
      </c:catAx>
      <c:valAx>
        <c:axId val="3926386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638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542925</xdr:colOff>
      <xdr:row>1</xdr:row>
      <xdr:rowOff>147637</xdr:rowOff>
    </xdr:from>
    <xdr:to>
      <xdr:col>11</xdr:col>
      <xdr:colOff>542925</xdr:colOff>
      <xdr:row>16</xdr:row>
      <xdr:rowOff>33337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695325</xdr:colOff>
      <xdr:row>19</xdr:row>
      <xdr:rowOff>176212</xdr:rowOff>
    </xdr:from>
    <xdr:to>
      <xdr:col>12</xdr:col>
      <xdr:colOff>676275</xdr:colOff>
      <xdr:row>34</xdr:row>
      <xdr:rowOff>61912</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ESTION%202018\1.%20Pensamiento%20y%20Direccionamiento\Plan%20Anticorrupci&#243;n\Documento%20Definitivo\Racionalizaci&#243;n%20tr&#225;mit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6"/>
  <sheetViews>
    <sheetView tabSelected="1" topLeftCell="C1" zoomScale="85" zoomScaleNormal="85" zoomScaleSheetLayoutView="100" workbookViewId="0">
      <selection activeCell="AB5" sqref="AB5"/>
    </sheetView>
  </sheetViews>
  <sheetFormatPr baseColWidth="10" defaultRowHeight="15" x14ac:dyDescent="0.25"/>
  <cols>
    <col min="1" max="1" width="24.7109375" style="39" customWidth="1"/>
    <col min="2" max="2" width="8.85546875" style="1" customWidth="1"/>
    <col min="3" max="3" width="45.7109375" style="1" customWidth="1"/>
    <col min="4" max="5" width="31.7109375" style="1" customWidth="1"/>
    <col min="6" max="6" width="31.28515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0" style="1" hidden="1" customWidth="1"/>
    <col min="14" max="16" width="18.7109375" style="1" hidden="1" customWidth="1"/>
    <col min="17" max="17" width="36.85546875" style="1" hidden="1" customWidth="1"/>
    <col min="18" max="19" width="0" style="1" hidden="1" customWidth="1"/>
    <col min="20" max="25" width="11.42578125" style="1" hidden="1" customWidth="1"/>
    <col min="26" max="27" width="11.42578125" style="1"/>
    <col min="28" max="28" width="13.28515625" style="1" customWidth="1"/>
    <col min="29" max="29" width="39" style="260" customWidth="1"/>
    <col min="30" max="16384" width="11.42578125" style="1"/>
  </cols>
  <sheetData>
    <row r="1" spans="1:29" ht="19.5" customHeight="1" x14ac:dyDescent="0.25">
      <c r="A1" s="330" t="s">
        <v>0</v>
      </c>
      <c r="B1" s="330"/>
      <c r="C1" s="330"/>
      <c r="D1" s="330"/>
      <c r="E1" s="330"/>
      <c r="F1" s="330"/>
      <c r="G1" s="330"/>
      <c r="H1" s="330"/>
      <c r="I1" s="330"/>
      <c r="J1" s="330"/>
      <c r="K1" s="330"/>
      <c r="L1" s="330"/>
      <c r="M1" s="330"/>
      <c r="N1" s="330"/>
      <c r="O1" s="330"/>
      <c r="P1" s="330"/>
      <c r="Q1" s="330"/>
    </row>
    <row r="2" spans="1:29" ht="15.75" x14ac:dyDescent="0.25">
      <c r="A2" s="331" t="s">
        <v>1</v>
      </c>
      <c r="B2" s="332"/>
      <c r="C2" s="332"/>
      <c r="D2" s="332"/>
      <c r="E2" s="332"/>
      <c r="F2" s="332"/>
      <c r="G2" s="332"/>
      <c r="H2" s="333" t="s">
        <v>2</v>
      </c>
      <c r="I2" s="333"/>
      <c r="J2" s="333"/>
      <c r="K2" s="333"/>
      <c r="L2" s="333"/>
      <c r="M2" s="333"/>
      <c r="N2" s="333"/>
      <c r="O2" s="333"/>
      <c r="P2" s="333"/>
      <c r="Q2" s="334"/>
      <c r="R2" s="345" t="s">
        <v>298</v>
      </c>
      <c r="S2" s="346"/>
      <c r="T2" s="345" t="s">
        <v>299</v>
      </c>
      <c r="U2" s="346"/>
      <c r="V2" s="345" t="s">
        <v>300</v>
      </c>
      <c r="W2" s="346"/>
      <c r="X2" s="345" t="s">
        <v>301</v>
      </c>
      <c r="Y2" s="346"/>
      <c r="Z2" s="339" t="s">
        <v>304</v>
      </c>
      <c r="AA2" s="339" t="s">
        <v>14</v>
      </c>
      <c r="AB2" s="341" t="s">
        <v>305</v>
      </c>
      <c r="AC2" s="341" t="s">
        <v>396</v>
      </c>
    </row>
    <row r="3" spans="1:29" ht="30.75" thickBot="1" x14ac:dyDescent="0.3">
      <c r="A3" s="2" t="s">
        <v>3</v>
      </c>
      <c r="B3" s="335" t="s">
        <v>4</v>
      </c>
      <c r="C3" s="336"/>
      <c r="D3" s="3" t="s">
        <v>5</v>
      </c>
      <c r="E3" s="4" t="s">
        <v>6</v>
      </c>
      <c r="F3" s="5" t="s">
        <v>7</v>
      </c>
      <c r="G3" s="6" t="s">
        <v>8</v>
      </c>
      <c r="H3" s="7" t="s">
        <v>9</v>
      </c>
      <c r="I3" s="8" t="s">
        <v>10</v>
      </c>
      <c r="J3" s="9" t="s">
        <v>11</v>
      </c>
      <c r="K3" s="10" t="s">
        <v>12</v>
      </c>
      <c r="L3" s="9" t="s">
        <v>13</v>
      </c>
      <c r="M3" s="10" t="s">
        <v>14</v>
      </c>
      <c r="N3" s="10" t="s">
        <v>15</v>
      </c>
      <c r="O3" s="10" t="s">
        <v>16</v>
      </c>
      <c r="P3" s="10" t="s">
        <v>17</v>
      </c>
      <c r="Q3" s="10" t="s">
        <v>18</v>
      </c>
      <c r="R3" s="236" t="s">
        <v>302</v>
      </c>
      <c r="S3" s="236" t="s">
        <v>303</v>
      </c>
      <c r="T3" s="236" t="s">
        <v>302</v>
      </c>
      <c r="U3" s="236" t="s">
        <v>303</v>
      </c>
      <c r="V3" s="236" t="s">
        <v>302</v>
      </c>
      <c r="W3" s="236" t="s">
        <v>303</v>
      </c>
      <c r="X3" s="236" t="s">
        <v>302</v>
      </c>
      <c r="Y3" s="236" t="s">
        <v>303</v>
      </c>
      <c r="Z3" s="340"/>
      <c r="AA3" s="340"/>
      <c r="AB3" s="342"/>
      <c r="AC3" s="342"/>
    </row>
    <row r="4" spans="1:29" ht="60" x14ac:dyDescent="0.25">
      <c r="A4" s="11" t="s">
        <v>19</v>
      </c>
      <c r="B4" s="12" t="s">
        <v>20</v>
      </c>
      <c r="C4" s="13" t="s">
        <v>21</v>
      </c>
      <c r="D4" s="13" t="s">
        <v>22</v>
      </c>
      <c r="E4" s="14" t="s">
        <v>23</v>
      </c>
      <c r="F4" s="15" t="s">
        <v>24</v>
      </c>
      <c r="G4" s="16">
        <v>43252</v>
      </c>
      <c r="H4" s="17"/>
      <c r="I4" s="18"/>
      <c r="J4" s="18"/>
      <c r="K4" s="18"/>
      <c r="L4" s="19">
        <f>SUM(H4:K4)</f>
        <v>0</v>
      </c>
      <c r="M4" s="20">
        <v>1</v>
      </c>
      <c r="N4" s="19">
        <v>8.3299999999999999E-2</v>
      </c>
      <c r="O4" s="19">
        <f>L4/M4</f>
        <v>0</v>
      </c>
      <c r="P4" s="19">
        <f>O4*N4</f>
        <v>0</v>
      </c>
      <c r="Q4" s="230"/>
      <c r="R4" s="233"/>
      <c r="S4" s="234">
        <v>0</v>
      </c>
      <c r="T4" s="233">
        <v>0</v>
      </c>
      <c r="U4" s="234">
        <v>1</v>
      </c>
      <c r="V4" s="233"/>
      <c r="W4" s="234">
        <v>0</v>
      </c>
      <c r="X4" s="233"/>
      <c r="Y4" s="234">
        <v>0</v>
      </c>
      <c r="Z4" s="233">
        <v>1</v>
      </c>
      <c r="AA4" s="233">
        <f t="shared" ref="AA4:AA14" si="0">S4+U4+W4+Y4</f>
        <v>1</v>
      </c>
      <c r="AB4" s="235">
        <v>1</v>
      </c>
      <c r="AC4" s="251" t="s">
        <v>397</v>
      </c>
    </row>
    <row r="5" spans="1:29" ht="170.25" customHeight="1" x14ac:dyDescent="0.25">
      <c r="A5" s="337" t="s">
        <v>25</v>
      </c>
      <c r="B5" s="21" t="s">
        <v>26</v>
      </c>
      <c r="C5" s="22" t="s">
        <v>27</v>
      </c>
      <c r="D5" s="22" t="s">
        <v>28</v>
      </c>
      <c r="E5" s="13" t="s">
        <v>29</v>
      </c>
      <c r="F5" s="23" t="s">
        <v>30</v>
      </c>
      <c r="G5" s="16">
        <v>43174</v>
      </c>
      <c r="H5" s="24"/>
      <c r="I5" s="25"/>
      <c r="J5" s="25"/>
      <c r="K5" s="25"/>
      <c r="L5" s="26">
        <f t="shared" ref="L5:L14" si="1">SUM(H5:K5)</f>
        <v>0</v>
      </c>
      <c r="M5" s="27">
        <v>1</v>
      </c>
      <c r="N5" s="26">
        <v>8.3299999999999999E-2</v>
      </c>
      <c r="O5" s="26">
        <f t="shared" ref="O5:O14" si="2">L5/M5</f>
        <v>0</v>
      </c>
      <c r="P5" s="26">
        <f t="shared" ref="P5:P13" si="3">O5*N5</f>
        <v>0</v>
      </c>
      <c r="Q5" s="231"/>
      <c r="R5" s="233">
        <v>1</v>
      </c>
      <c r="S5" s="234">
        <v>1</v>
      </c>
      <c r="T5" s="233"/>
      <c r="U5" s="234">
        <v>0</v>
      </c>
      <c r="V5" s="233"/>
      <c r="W5" s="234">
        <v>0</v>
      </c>
      <c r="X5" s="233"/>
      <c r="Y5" s="234">
        <v>0</v>
      </c>
      <c r="Z5" s="233">
        <f t="shared" ref="Z4:Z14" si="4">R5+T5+V5+X5</f>
        <v>1</v>
      </c>
      <c r="AA5" s="233">
        <f t="shared" si="0"/>
        <v>1</v>
      </c>
      <c r="AB5" s="235">
        <f t="shared" ref="AB5:AB14" si="5">Z5/AA5</f>
        <v>1</v>
      </c>
      <c r="AC5" s="301" t="s">
        <v>391</v>
      </c>
    </row>
    <row r="6" spans="1:29" ht="90" x14ac:dyDescent="0.25">
      <c r="A6" s="338"/>
      <c r="B6" s="21" t="s">
        <v>31</v>
      </c>
      <c r="C6" s="22" t="s">
        <v>32</v>
      </c>
      <c r="D6" s="22" t="s">
        <v>33</v>
      </c>
      <c r="E6" s="13" t="s">
        <v>29</v>
      </c>
      <c r="F6" s="28" t="s">
        <v>34</v>
      </c>
      <c r="G6" s="16">
        <v>43179</v>
      </c>
      <c r="H6" s="24"/>
      <c r="I6" s="25"/>
      <c r="J6" s="25"/>
      <c r="K6" s="25"/>
      <c r="L6" s="26">
        <f t="shared" si="1"/>
        <v>0</v>
      </c>
      <c r="M6" s="27">
        <v>1</v>
      </c>
      <c r="N6" s="26">
        <v>8.3299999999999999E-2</v>
      </c>
      <c r="O6" s="26">
        <f t="shared" si="2"/>
        <v>0</v>
      </c>
      <c r="P6" s="26">
        <f t="shared" si="3"/>
        <v>0</v>
      </c>
      <c r="Q6" s="231"/>
      <c r="R6" s="233">
        <v>1</v>
      </c>
      <c r="S6" s="234">
        <v>1</v>
      </c>
      <c r="T6" s="233"/>
      <c r="U6" s="234">
        <v>0</v>
      </c>
      <c r="V6" s="233"/>
      <c r="W6" s="234">
        <v>0</v>
      </c>
      <c r="X6" s="233"/>
      <c r="Y6" s="234">
        <v>0</v>
      </c>
      <c r="Z6" s="233">
        <f t="shared" si="4"/>
        <v>1</v>
      </c>
      <c r="AA6" s="233">
        <f t="shared" si="0"/>
        <v>1</v>
      </c>
      <c r="AB6" s="235">
        <f t="shared" si="5"/>
        <v>1</v>
      </c>
      <c r="AC6" s="301" t="s">
        <v>392</v>
      </c>
    </row>
    <row r="7" spans="1:29" ht="90" x14ac:dyDescent="0.25">
      <c r="A7" s="337" t="s">
        <v>35</v>
      </c>
      <c r="B7" s="21" t="s">
        <v>36</v>
      </c>
      <c r="C7" s="22" t="s">
        <v>37</v>
      </c>
      <c r="D7" s="22" t="s">
        <v>38</v>
      </c>
      <c r="E7" s="13" t="s">
        <v>29</v>
      </c>
      <c r="F7" s="28" t="s">
        <v>34</v>
      </c>
      <c r="G7" s="16">
        <v>43174</v>
      </c>
      <c r="H7" s="24"/>
      <c r="I7" s="25"/>
      <c r="J7" s="25"/>
      <c r="K7" s="25"/>
      <c r="L7" s="26">
        <f t="shared" si="1"/>
        <v>0</v>
      </c>
      <c r="M7" s="27">
        <v>1</v>
      </c>
      <c r="N7" s="26">
        <v>8.3299999999999999E-2</v>
      </c>
      <c r="O7" s="26">
        <f t="shared" si="2"/>
        <v>0</v>
      </c>
      <c r="P7" s="26">
        <f t="shared" si="3"/>
        <v>0</v>
      </c>
      <c r="Q7" s="231"/>
      <c r="R7" s="233">
        <v>1</v>
      </c>
      <c r="S7" s="234">
        <v>1</v>
      </c>
      <c r="T7" s="233"/>
      <c r="U7" s="234">
        <v>0</v>
      </c>
      <c r="V7" s="233"/>
      <c r="W7" s="234">
        <v>0</v>
      </c>
      <c r="X7" s="233"/>
      <c r="Y7" s="234">
        <v>0</v>
      </c>
      <c r="Z7" s="233">
        <f t="shared" si="4"/>
        <v>1</v>
      </c>
      <c r="AA7" s="233">
        <f t="shared" si="0"/>
        <v>1</v>
      </c>
      <c r="AB7" s="235">
        <f t="shared" si="5"/>
        <v>1</v>
      </c>
      <c r="AC7" s="13" t="s">
        <v>320</v>
      </c>
    </row>
    <row r="8" spans="1:29" ht="90" x14ac:dyDescent="0.25">
      <c r="A8" s="338"/>
      <c r="B8" s="21" t="s">
        <v>39</v>
      </c>
      <c r="C8" s="22" t="s">
        <v>40</v>
      </c>
      <c r="D8" s="22" t="s">
        <v>41</v>
      </c>
      <c r="E8" s="13" t="s">
        <v>29</v>
      </c>
      <c r="F8" s="28" t="s">
        <v>34</v>
      </c>
      <c r="G8" s="16">
        <v>43189</v>
      </c>
      <c r="H8" s="24"/>
      <c r="I8" s="25"/>
      <c r="J8" s="25"/>
      <c r="K8" s="25"/>
      <c r="L8" s="26">
        <f t="shared" si="1"/>
        <v>0</v>
      </c>
      <c r="M8" s="27">
        <v>1</v>
      </c>
      <c r="N8" s="26">
        <v>8.3299999999999999E-2</v>
      </c>
      <c r="O8" s="26">
        <f t="shared" si="2"/>
        <v>0</v>
      </c>
      <c r="P8" s="26">
        <f t="shared" si="3"/>
        <v>0</v>
      </c>
      <c r="Q8" s="231"/>
      <c r="R8" s="233">
        <v>1</v>
      </c>
      <c r="S8" s="234">
        <v>1</v>
      </c>
      <c r="T8" s="233"/>
      <c r="U8" s="234">
        <v>0</v>
      </c>
      <c r="V8" s="233"/>
      <c r="W8" s="234">
        <v>0</v>
      </c>
      <c r="X8" s="233"/>
      <c r="Y8" s="234">
        <v>0</v>
      </c>
      <c r="Z8" s="233">
        <f t="shared" si="4"/>
        <v>1</v>
      </c>
      <c r="AA8" s="233">
        <f t="shared" si="0"/>
        <v>1</v>
      </c>
      <c r="AB8" s="235">
        <f t="shared" si="5"/>
        <v>1</v>
      </c>
      <c r="AC8" s="301" t="s">
        <v>393</v>
      </c>
    </row>
    <row r="9" spans="1:29" ht="105" x14ac:dyDescent="0.25">
      <c r="A9" s="337" t="s">
        <v>42</v>
      </c>
      <c r="B9" s="21" t="s">
        <v>43</v>
      </c>
      <c r="C9" s="22" t="s">
        <v>44</v>
      </c>
      <c r="D9" s="22" t="s">
        <v>45</v>
      </c>
      <c r="E9" s="22" t="s">
        <v>46</v>
      </c>
      <c r="F9" s="29" t="s">
        <v>47</v>
      </c>
      <c r="G9" s="30">
        <v>43220</v>
      </c>
      <c r="H9" s="24"/>
      <c r="I9" s="25"/>
      <c r="J9" s="25"/>
      <c r="K9" s="25"/>
      <c r="L9" s="26">
        <f t="shared" si="1"/>
        <v>0</v>
      </c>
      <c r="M9" s="27">
        <v>1</v>
      </c>
      <c r="N9" s="26">
        <v>8.3299999999999999E-2</v>
      </c>
      <c r="O9" s="26">
        <f t="shared" si="2"/>
        <v>0</v>
      </c>
      <c r="P9" s="26">
        <f t="shared" si="3"/>
        <v>0</v>
      </c>
      <c r="Q9" s="231"/>
      <c r="R9" s="233"/>
      <c r="S9" s="234">
        <v>0</v>
      </c>
      <c r="T9" s="233"/>
      <c r="U9" s="234">
        <v>1</v>
      </c>
      <c r="V9" s="233"/>
      <c r="W9" s="234">
        <v>0</v>
      </c>
      <c r="X9" s="233"/>
      <c r="Y9" s="234">
        <v>0</v>
      </c>
      <c r="Z9" s="233">
        <f t="shared" si="4"/>
        <v>0</v>
      </c>
      <c r="AA9" s="233">
        <f t="shared" si="0"/>
        <v>1</v>
      </c>
      <c r="AB9" s="235">
        <v>1</v>
      </c>
      <c r="AC9" s="251" t="s">
        <v>398</v>
      </c>
    </row>
    <row r="10" spans="1:29" ht="150" x14ac:dyDescent="0.25">
      <c r="A10" s="338"/>
      <c r="B10" s="21" t="s">
        <v>48</v>
      </c>
      <c r="C10" s="22" t="s">
        <v>49</v>
      </c>
      <c r="D10" s="22" t="s">
        <v>45</v>
      </c>
      <c r="E10" s="22" t="s">
        <v>46</v>
      </c>
      <c r="F10" s="29" t="s">
        <v>47</v>
      </c>
      <c r="G10" s="30">
        <v>43343</v>
      </c>
      <c r="H10" s="24"/>
      <c r="I10" s="25"/>
      <c r="J10" s="25"/>
      <c r="K10" s="25"/>
      <c r="L10" s="26">
        <f t="shared" si="1"/>
        <v>0</v>
      </c>
      <c r="M10" s="27">
        <v>1</v>
      </c>
      <c r="N10" s="26">
        <v>8.3299999999999999E-2</v>
      </c>
      <c r="O10" s="26">
        <f t="shared" si="2"/>
        <v>0</v>
      </c>
      <c r="P10" s="26">
        <f t="shared" si="3"/>
        <v>0</v>
      </c>
      <c r="Q10" s="231"/>
      <c r="R10" s="233"/>
      <c r="S10" s="234">
        <v>0</v>
      </c>
      <c r="T10" s="233"/>
      <c r="U10" s="234">
        <v>0</v>
      </c>
      <c r="V10" s="233"/>
      <c r="W10" s="234">
        <v>1</v>
      </c>
      <c r="X10" s="233"/>
      <c r="Y10" s="234">
        <v>0</v>
      </c>
      <c r="Z10" s="233">
        <v>0.4</v>
      </c>
      <c r="AA10" s="233">
        <f t="shared" si="0"/>
        <v>1</v>
      </c>
      <c r="AB10" s="235">
        <v>0.4</v>
      </c>
      <c r="AC10" s="301" t="s">
        <v>399</v>
      </c>
    </row>
    <row r="11" spans="1:29" ht="105" x14ac:dyDescent="0.25">
      <c r="A11" s="338"/>
      <c r="B11" s="21" t="s">
        <v>50</v>
      </c>
      <c r="C11" s="22" t="s">
        <v>51</v>
      </c>
      <c r="D11" s="22" t="s">
        <v>45</v>
      </c>
      <c r="E11" s="22" t="s">
        <v>46</v>
      </c>
      <c r="F11" s="29" t="s">
        <v>47</v>
      </c>
      <c r="G11" s="30">
        <v>43465</v>
      </c>
      <c r="H11" s="24"/>
      <c r="I11" s="25"/>
      <c r="J11" s="25"/>
      <c r="K11" s="25"/>
      <c r="L11" s="26">
        <f t="shared" si="1"/>
        <v>0</v>
      </c>
      <c r="M11" s="27">
        <v>1</v>
      </c>
      <c r="N11" s="26">
        <v>8.3299999999999999E-2</v>
      </c>
      <c r="O11" s="26">
        <f t="shared" si="2"/>
        <v>0</v>
      </c>
      <c r="P11" s="26">
        <f t="shared" si="3"/>
        <v>0</v>
      </c>
      <c r="Q11" s="231"/>
      <c r="R11" s="233"/>
      <c r="S11" s="234">
        <v>0</v>
      </c>
      <c r="T11" s="233"/>
      <c r="U11" s="234">
        <v>0</v>
      </c>
      <c r="V11" s="233"/>
      <c r="W11" s="234">
        <v>0</v>
      </c>
      <c r="X11" s="233"/>
      <c r="Y11" s="234">
        <v>1</v>
      </c>
      <c r="Z11" s="233">
        <f t="shared" si="4"/>
        <v>0</v>
      </c>
      <c r="AA11" s="233">
        <f t="shared" si="0"/>
        <v>1</v>
      </c>
      <c r="AB11" s="235">
        <f t="shared" si="5"/>
        <v>0</v>
      </c>
      <c r="AC11" s="301" t="s">
        <v>394</v>
      </c>
    </row>
    <row r="12" spans="1:29" ht="90.75" thickBot="1" x14ac:dyDescent="0.3">
      <c r="A12" s="337" t="s">
        <v>52</v>
      </c>
      <c r="B12" s="21" t="s">
        <v>53</v>
      </c>
      <c r="C12" s="22" t="s">
        <v>54</v>
      </c>
      <c r="D12" s="22" t="s">
        <v>55</v>
      </c>
      <c r="E12" s="31" t="s">
        <v>56</v>
      </c>
      <c r="F12" s="29" t="s">
        <v>57</v>
      </c>
      <c r="G12" s="30">
        <v>43236</v>
      </c>
      <c r="H12" s="24"/>
      <c r="I12" s="25"/>
      <c r="J12" s="25"/>
      <c r="K12" s="25"/>
      <c r="L12" s="26">
        <f t="shared" si="1"/>
        <v>0</v>
      </c>
      <c r="M12" s="27">
        <v>1</v>
      </c>
      <c r="N12" s="26">
        <v>8.3299999999999999E-2</v>
      </c>
      <c r="O12" s="26">
        <f t="shared" si="2"/>
        <v>0</v>
      </c>
      <c r="P12" s="26">
        <f t="shared" si="3"/>
        <v>0</v>
      </c>
      <c r="Q12" s="231"/>
      <c r="R12" s="233"/>
      <c r="S12" s="234">
        <v>0</v>
      </c>
      <c r="T12" s="233"/>
      <c r="U12" s="234">
        <v>1</v>
      </c>
      <c r="V12" s="233"/>
      <c r="W12" s="234">
        <v>0</v>
      </c>
      <c r="X12" s="233"/>
      <c r="Y12" s="234">
        <v>0</v>
      </c>
      <c r="Z12" s="233">
        <v>1</v>
      </c>
      <c r="AA12" s="233">
        <f t="shared" si="0"/>
        <v>1</v>
      </c>
      <c r="AB12" s="235">
        <v>1</v>
      </c>
      <c r="AC12" s="251" t="s">
        <v>400</v>
      </c>
    </row>
    <row r="13" spans="1:29" ht="116.25" customHeight="1" x14ac:dyDescent="0.25">
      <c r="A13" s="343"/>
      <c r="B13" s="21" t="s">
        <v>58</v>
      </c>
      <c r="C13" s="22" t="s">
        <v>59</v>
      </c>
      <c r="D13" s="22" t="s">
        <v>55</v>
      </c>
      <c r="E13" s="22" t="s">
        <v>56</v>
      </c>
      <c r="F13" s="29" t="s">
        <v>57</v>
      </c>
      <c r="G13" s="30">
        <v>43357</v>
      </c>
      <c r="H13" s="24"/>
      <c r="I13" s="25"/>
      <c r="J13" s="25"/>
      <c r="K13" s="25"/>
      <c r="L13" s="26">
        <f t="shared" si="1"/>
        <v>0</v>
      </c>
      <c r="M13" s="27">
        <v>1</v>
      </c>
      <c r="N13" s="26">
        <v>8.3299999999999999E-2</v>
      </c>
      <c r="O13" s="26">
        <f t="shared" si="2"/>
        <v>0</v>
      </c>
      <c r="P13" s="26">
        <f t="shared" si="3"/>
        <v>0</v>
      </c>
      <c r="Q13" s="231"/>
      <c r="R13" s="233"/>
      <c r="S13" s="234">
        <v>0</v>
      </c>
      <c r="T13" s="233"/>
      <c r="U13" s="234">
        <v>0</v>
      </c>
      <c r="V13" s="233"/>
      <c r="W13" s="234">
        <v>1</v>
      </c>
      <c r="X13" s="233"/>
      <c r="Y13" s="234">
        <v>0</v>
      </c>
      <c r="Z13" s="233">
        <v>1</v>
      </c>
      <c r="AA13" s="233">
        <f t="shared" si="0"/>
        <v>1</v>
      </c>
      <c r="AB13" s="235">
        <v>1</v>
      </c>
      <c r="AC13" s="251" t="s">
        <v>401</v>
      </c>
    </row>
    <row r="14" spans="1:29" ht="37.5" customHeight="1" thickBot="1" x14ac:dyDescent="0.3">
      <c r="A14" s="344"/>
      <c r="B14" s="32" t="s">
        <v>60</v>
      </c>
      <c r="C14" s="31" t="s">
        <v>61</v>
      </c>
      <c r="D14" s="31" t="s">
        <v>55</v>
      </c>
      <c r="E14" s="22" t="s">
        <v>56</v>
      </c>
      <c r="F14" s="33" t="s">
        <v>57</v>
      </c>
      <c r="G14" s="34">
        <v>43481</v>
      </c>
      <c r="H14" s="35"/>
      <c r="I14" s="36"/>
      <c r="J14" s="36"/>
      <c r="K14" s="36"/>
      <c r="L14" s="37">
        <f t="shared" si="1"/>
        <v>0</v>
      </c>
      <c r="M14" s="38">
        <v>1</v>
      </c>
      <c r="N14" s="37">
        <v>8.3299999999999999E-2</v>
      </c>
      <c r="O14" s="37">
        <f t="shared" si="2"/>
        <v>0</v>
      </c>
      <c r="P14" s="37">
        <f>O14*N14</f>
        <v>0</v>
      </c>
      <c r="Q14" s="232"/>
      <c r="R14" s="233"/>
      <c r="S14" s="234">
        <v>0</v>
      </c>
      <c r="T14" s="233"/>
      <c r="U14" s="234">
        <v>0</v>
      </c>
      <c r="V14" s="233"/>
      <c r="W14" s="234">
        <v>0</v>
      </c>
      <c r="X14" s="233"/>
      <c r="Y14" s="234">
        <v>1</v>
      </c>
      <c r="Z14" s="233">
        <v>0</v>
      </c>
      <c r="AA14" s="233">
        <f t="shared" si="0"/>
        <v>1</v>
      </c>
      <c r="AB14" s="235">
        <f t="shared" si="5"/>
        <v>0</v>
      </c>
      <c r="AC14" s="301" t="s">
        <v>395</v>
      </c>
    </row>
    <row r="15" spans="1:29" x14ac:dyDescent="0.25">
      <c r="AB15" s="248">
        <f>AVERAGE(AB4:AB14)</f>
        <v>0.76363636363636367</v>
      </c>
      <c r="AC15" s="261" t="e">
        <f>AVERAGE(AC5:AC8)*0.25</f>
        <v>#DIV/0!</v>
      </c>
    </row>
    <row r="16" spans="1:29" x14ac:dyDescent="0.25">
      <c r="R16" s="256"/>
    </row>
  </sheetData>
  <autoFilter ref="R3:S16"/>
  <mergeCells count="16">
    <mergeCell ref="Z2:Z3"/>
    <mergeCell ref="AC2:AC3"/>
    <mergeCell ref="A9:A11"/>
    <mergeCell ref="A12:A14"/>
    <mergeCell ref="A7:A8"/>
    <mergeCell ref="AA2:AA3"/>
    <mergeCell ref="AB2:AB3"/>
    <mergeCell ref="R2:S2"/>
    <mergeCell ref="T2:U2"/>
    <mergeCell ref="V2:W2"/>
    <mergeCell ref="X2:Y2"/>
    <mergeCell ref="A1:Q1"/>
    <mergeCell ref="A2:G2"/>
    <mergeCell ref="H2:Q2"/>
    <mergeCell ref="B3:C3"/>
    <mergeCell ref="A5:A6"/>
  </mergeCells>
  <conditionalFormatting sqref="AB4:AB14">
    <cfRule type="cellIs" dxfId="18" priority="4" operator="equal">
      <formula>1</formula>
    </cfRule>
  </conditionalFormatting>
  <conditionalFormatting sqref="AC4">
    <cfRule type="cellIs" dxfId="17" priority="3" operator="equal">
      <formula>1</formula>
    </cfRule>
  </conditionalFormatting>
  <conditionalFormatting sqref="AC12:AC13">
    <cfRule type="cellIs" dxfId="16" priority="2" operator="equal">
      <formula>1</formula>
    </cfRule>
  </conditionalFormatting>
  <conditionalFormatting sqref="AC9">
    <cfRule type="cellIs" dxfId="15" priority="1" operator="equal">
      <formula>1</formula>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J243"/>
  <sheetViews>
    <sheetView showGridLines="0" topLeftCell="F1" zoomScale="77" zoomScaleNormal="77" zoomScaleSheetLayoutView="80" workbookViewId="0">
      <selection activeCell="U15" sqref="U15"/>
    </sheetView>
  </sheetViews>
  <sheetFormatPr baseColWidth="10" defaultColWidth="0" defaultRowHeight="12.75" zeroHeight="1" x14ac:dyDescent="0.2"/>
  <cols>
    <col min="1" max="1" width="3.28515625" style="105" customWidth="1"/>
    <col min="2" max="4" width="27.5703125" style="105" customWidth="1"/>
    <col min="5" max="5" width="58.85546875" style="105" customWidth="1"/>
    <col min="6" max="7" width="49" style="105" customWidth="1"/>
    <col min="8" max="8" width="23.5703125" style="105" customWidth="1"/>
    <col min="9" max="9" width="13.7109375" style="105" customWidth="1"/>
    <col min="10" max="10" width="13" style="105" customWidth="1"/>
    <col min="11" max="18" width="13" style="105" hidden="1" customWidth="1"/>
    <col min="19" max="21" width="13" style="105" customWidth="1"/>
    <col min="22" max="22" width="52" style="105" hidden="1" customWidth="1"/>
    <col min="23" max="23" width="65.140625" style="43" customWidth="1"/>
    <col min="24" max="36" width="0" style="43" hidden="1" customWidth="1"/>
    <col min="37" max="16384" width="11.42578125" style="43" hidden="1"/>
  </cols>
  <sheetData>
    <row r="1" spans="1:23" ht="6.75" customHeight="1" x14ac:dyDescent="0.2">
      <c r="A1" s="40"/>
      <c r="B1" s="41"/>
      <c r="C1" s="41"/>
      <c r="D1" s="41"/>
      <c r="E1" s="41"/>
      <c r="F1" s="41"/>
      <c r="G1" s="41"/>
      <c r="H1" s="41"/>
      <c r="I1" s="41"/>
      <c r="J1" s="42"/>
      <c r="K1" s="49"/>
      <c r="L1" s="49"/>
      <c r="M1" s="49"/>
      <c r="N1" s="49"/>
      <c r="O1" s="49"/>
      <c r="P1" s="49"/>
      <c r="Q1" s="49"/>
      <c r="R1" s="49"/>
      <c r="S1" s="49"/>
      <c r="T1" s="49"/>
      <c r="U1" s="49"/>
      <c r="V1" s="49"/>
    </row>
    <row r="2" spans="1:23" ht="18.75" customHeight="1" x14ac:dyDescent="0.2">
      <c r="A2" s="374" t="s">
        <v>62</v>
      </c>
      <c r="B2" s="375"/>
      <c r="C2" s="375"/>
      <c r="D2" s="375"/>
      <c r="E2" s="375"/>
      <c r="F2" s="375"/>
      <c r="G2" s="375"/>
      <c r="H2" s="375"/>
      <c r="I2" s="375"/>
      <c r="J2" s="376"/>
      <c r="K2" s="45"/>
      <c r="L2" s="45"/>
      <c r="M2" s="45"/>
      <c r="N2" s="45"/>
      <c r="O2" s="45"/>
      <c r="P2" s="45"/>
      <c r="Q2" s="45"/>
      <c r="R2" s="45"/>
      <c r="S2" s="45"/>
      <c r="T2" s="45"/>
      <c r="U2" s="45"/>
      <c r="V2" s="145"/>
    </row>
    <row r="3" spans="1:23" ht="18.75" customHeight="1" x14ac:dyDescent="0.2">
      <c r="A3" s="44"/>
      <c r="B3" s="45"/>
      <c r="C3" s="45"/>
      <c r="D3" s="45"/>
      <c r="E3" s="45"/>
      <c r="F3" s="45"/>
      <c r="G3" s="45"/>
      <c r="H3" s="45"/>
      <c r="I3" s="45"/>
      <c r="J3" s="46"/>
      <c r="K3" s="45"/>
      <c r="L3" s="45"/>
      <c r="M3" s="45"/>
      <c r="N3" s="45"/>
      <c r="O3" s="45"/>
      <c r="P3" s="45"/>
      <c r="Q3" s="45"/>
      <c r="R3" s="45"/>
      <c r="S3" s="45"/>
      <c r="T3" s="45"/>
      <c r="U3" s="45"/>
      <c r="V3" s="145"/>
    </row>
    <row r="4" spans="1:23" ht="29.25" customHeight="1" x14ac:dyDescent="0.2">
      <c r="A4" s="47"/>
      <c r="B4" s="48" t="s">
        <v>63</v>
      </c>
      <c r="C4" s="377" t="s">
        <v>64</v>
      </c>
      <c r="D4" s="378"/>
      <c r="E4" s="379"/>
      <c r="F4" s="48"/>
      <c r="G4" s="45"/>
      <c r="H4" s="49"/>
      <c r="I4" s="49"/>
      <c r="J4" s="46"/>
      <c r="K4" s="45"/>
      <c r="L4" s="45"/>
      <c r="M4" s="45"/>
      <c r="N4" s="45"/>
      <c r="O4" s="45"/>
      <c r="P4" s="45"/>
      <c r="Q4" s="45"/>
      <c r="R4" s="45"/>
      <c r="S4" s="45"/>
      <c r="T4" s="45"/>
      <c r="U4" s="45"/>
      <c r="V4" s="145"/>
    </row>
    <row r="5" spans="1:23" ht="7.5" customHeight="1" x14ac:dyDescent="0.2">
      <c r="A5" s="50"/>
      <c r="B5" s="51"/>
      <c r="C5" s="51"/>
      <c r="D5" s="51"/>
      <c r="E5" s="51"/>
      <c r="F5" s="51"/>
      <c r="G5" s="51"/>
      <c r="H5" s="51"/>
      <c r="I5" s="51"/>
      <c r="J5" s="52"/>
      <c r="K5" s="51"/>
      <c r="L5" s="51"/>
      <c r="M5" s="51"/>
      <c r="N5" s="51"/>
      <c r="O5" s="51"/>
      <c r="P5" s="51"/>
      <c r="Q5" s="51"/>
      <c r="R5" s="51"/>
      <c r="S5" s="51"/>
      <c r="T5" s="51"/>
      <c r="U5" s="51"/>
      <c r="V5" s="51"/>
    </row>
    <row r="6" spans="1:23" ht="18" customHeight="1" x14ac:dyDescent="0.2">
      <c r="A6" s="47"/>
      <c r="B6" s="53" t="s">
        <v>65</v>
      </c>
      <c r="C6" s="380" t="s">
        <v>66</v>
      </c>
      <c r="D6" s="381"/>
      <c r="E6" s="382"/>
      <c r="F6" s="49"/>
      <c r="G6" s="54" t="s">
        <v>67</v>
      </c>
      <c r="H6" s="55" t="s">
        <v>68</v>
      </c>
      <c r="I6" s="49"/>
      <c r="J6" s="56"/>
      <c r="K6" s="49"/>
      <c r="L6" s="49"/>
      <c r="M6" s="49"/>
      <c r="N6" s="49"/>
      <c r="O6" s="49"/>
      <c r="P6" s="49"/>
      <c r="Q6" s="49"/>
      <c r="R6" s="49"/>
      <c r="S6" s="49"/>
      <c r="T6" s="49"/>
      <c r="U6" s="49"/>
      <c r="V6" s="49"/>
    </row>
    <row r="7" spans="1:23" ht="7.5" customHeight="1" x14ac:dyDescent="0.2">
      <c r="A7" s="57"/>
      <c r="B7" s="58"/>
      <c r="C7" s="58"/>
      <c r="D7" s="58"/>
      <c r="E7" s="58"/>
      <c r="F7" s="59"/>
      <c r="G7" s="59"/>
      <c r="H7" s="59"/>
      <c r="I7" s="60"/>
      <c r="J7" s="61"/>
      <c r="K7" s="237"/>
      <c r="L7" s="237"/>
      <c r="M7" s="237"/>
      <c r="N7" s="237"/>
      <c r="O7" s="237"/>
      <c r="P7" s="237"/>
      <c r="Q7" s="237"/>
      <c r="R7" s="237"/>
      <c r="S7" s="237"/>
      <c r="T7" s="237"/>
      <c r="U7" s="237"/>
      <c r="V7" s="237"/>
    </row>
    <row r="8" spans="1:23" ht="18" customHeight="1" x14ac:dyDescent="0.2">
      <c r="A8" s="47"/>
      <c r="B8" s="53" t="s">
        <v>69</v>
      </c>
      <c r="C8" s="380" t="s">
        <v>70</v>
      </c>
      <c r="D8" s="381"/>
      <c r="E8" s="382"/>
      <c r="F8" s="62"/>
      <c r="G8" s="54" t="s">
        <v>71</v>
      </c>
      <c r="H8" s="55">
        <v>2018</v>
      </c>
      <c r="I8" s="63"/>
      <c r="J8" s="56"/>
      <c r="K8" s="49"/>
      <c r="L8" s="49"/>
      <c r="M8" s="49"/>
      <c r="N8" s="49"/>
      <c r="O8" s="49"/>
      <c r="P8" s="49"/>
      <c r="Q8" s="49"/>
      <c r="R8" s="49"/>
      <c r="S8" s="49"/>
      <c r="T8" s="49"/>
      <c r="U8" s="49"/>
      <c r="V8" s="49"/>
    </row>
    <row r="9" spans="1:23" ht="7.5" customHeight="1" x14ac:dyDescent="0.2">
      <c r="A9" s="64"/>
      <c r="B9" s="65"/>
      <c r="C9" s="65"/>
      <c r="D9" s="65"/>
      <c r="E9" s="65"/>
      <c r="F9" s="62"/>
      <c r="G9" s="49"/>
      <c r="H9" s="54"/>
      <c r="I9" s="63"/>
      <c r="J9" s="56"/>
      <c r="K9" s="49"/>
      <c r="L9" s="49"/>
      <c r="M9" s="49"/>
      <c r="N9" s="49"/>
      <c r="O9" s="49"/>
      <c r="P9" s="49"/>
      <c r="Q9" s="49"/>
      <c r="R9" s="49"/>
      <c r="S9" s="49"/>
      <c r="T9" s="49"/>
      <c r="U9" s="49"/>
      <c r="V9" s="49"/>
    </row>
    <row r="10" spans="1:23" ht="18" customHeight="1" x14ac:dyDescent="0.2">
      <c r="A10" s="47"/>
      <c r="B10" s="66" t="s">
        <v>72</v>
      </c>
      <c r="C10" s="383" t="s">
        <v>73</v>
      </c>
      <c r="D10" s="384"/>
      <c r="E10" s="385"/>
      <c r="F10" s="62"/>
      <c r="G10" s="67"/>
      <c r="H10" s="54"/>
      <c r="I10" s="63"/>
      <c r="J10" s="56"/>
      <c r="K10" s="49"/>
      <c r="L10" s="49"/>
      <c r="M10" s="49"/>
      <c r="N10" s="49"/>
      <c r="O10" s="49"/>
      <c r="P10" s="49"/>
      <c r="Q10" s="49"/>
      <c r="R10" s="49"/>
      <c r="S10" s="49"/>
      <c r="T10" s="49"/>
      <c r="U10" s="49"/>
      <c r="V10" s="49"/>
    </row>
    <row r="11" spans="1:23" ht="15" customHeight="1" thickBot="1" x14ac:dyDescent="0.25">
      <c r="A11" s="47"/>
      <c r="B11" s="49"/>
      <c r="C11" s="49"/>
      <c r="D11" s="49"/>
      <c r="E11" s="49"/>
      <c r="F11" s="49"/>
      <c r="G11" s="68"/>
      <c r="H11" s="69"/>
      <c r="I11" s="70"/>
      <c r="J11" s="71"/>
      <c r="K11" s="70"/>
      <c r="L11" s="70"/>
      <c r="M11" s="70"/>
      <c r="N11" s="70"/>
      <c r="O11" s="70"/>
      <c r="P11" s="70"/>
      <c r="Q11" s="70"/>
      <c r="R11" s="70"/>
      <c r="S11" s="70"/>
      <c r="T11" s="70"/>
      <c r="U11" s="70"/>
      <c r="V11" s="70"/>
    </row>
    <row r="12" spans="1:23" ht="18" customHeight="1" thickBot="1" x14ac:dyDescent="0.25">
      <c r="A12" s="364" t="s">
        <v>74</v>
      </c>
      <c r="B12" s="365"/>
      <c r="C12" s="365"/>
      <c r="D12" s="365"/>
      <c r="E12" s="365"/>
      <c r="F12" s="365"/>
      <c r="G12" s="365"/>
      <c r="H12" s="365"/>
      <c r="I12" s="365"/>
      <c r="J12" s="366"/>
      <c r="K12" s="238"/>
      <c r="L12" s="238"/>
      <c r="M12" s="238"/>
      <c r="N12" s="238"/>
      <c r="O12" s="238"/>
      <c r="P12" s="238"/>
      <c r="Q12" s="238"/>
      <c r="R12" s="238"/>
      <c r="S12" s="238"/>
      <c r="T12" s="238"/>
      <c r="U12" s="238"/>
      <c r="V12" s="238"/>
      <c r="W12" s="238"/>
    </row>
    <row r="13" spans="1:23" ht="18" customHeight="1" x14ac:dyDescent="0.25">
      <c r="A13" s="386" t="s">
        <v>75</v>
      </c>
      <c r="B13" s="356" t="s">
        <v>76</v>
      </c>
      <c r="C13" s="354" t="s">
        <v>77</v>
      </c>
      <c r="D13" s="354" t="s">
        <v>78</v>
      </c>
      <c r="E13" s="354" t="s">
        <v>79</v>
      </c>
      <c r="F13" s="356" t="s">
        <v>80</v>
      </c>
      <c r="G13" s="354" t="s">
        <v>81</v>
      </c>
      <c r="H13" s="356" t="s">
        <v>82</v>
      </c>
      <c r="I13" s="356" t="s">
        <v>83</v>
      </c>
      <c r="J13" s="362"/>
      <c r="K13" s="345" t="s">
        <v>298</v>
      </c>
      <c r="L13" s="346"/>
      <c r="M13" s="345" t="s">
        <v>299</v>
      </c>
      <c r="N13" s="346"/>
      <c r="O13" s="345" t="s">
        <v>300</v>
      </c>
      <c r="P13" s="346"/>
      <c r="Q13" s="345" t="s">
        <v>301</v>
      </c>
      <c r="R13" s="346"/>
      <c r="S13" s="358" t="s">
        <v>304</v>
      </c>
      <c r="T13" s="358" t="s">
        <v>14</v>
      </c>
      <c r="U13" s="360" t="s">
        <v>305</v>
      </c>
      <c r="V13" s="341" t="s">
        <v>316</v>
      </c>
      <c r="W13" s="341" t="s">
        <v>357</v>
      </c>
    </row>
    <row r="14" spans="1:23" ht="48.75" customHeight="1" thickBot="1" x14ac:dyDescent="0.3">
      <c r="A14" s="387"/>
      <c r="B14" s="357"/>
      <c r="C14" s="355"/>
      <c r="D14" s="355"/>
      <c r="E14" s="355"/>
      <c r="F14" s="357"/>
      <c r="G14" s="355"/>
      <c r="H14" s="357"/>
      <c r="I14" s="72" t="s">
        <v>84</v>
      </c>
      <c r="J14" s="73" t="s">
        <v>85</v>
      </c>
      <c r="K14" s="243" t="s">
        <v>302</v>
      </c>
      <c r="L14" s="243" t="s">
        <v>303</v>
      </c>
      <c r="M14" s="243" t="s">
        <v>302</v>
      </c>
      <c r="N14" s="243" t="s">
        <v>303</v>
      </c>
      <c r="O14" s="243" t="s">
        <v>302</v>
      </c>
      <c r="P14" s="243" t="s">
        <v>303</v>
      </c>
      <c r="Q14" s="243" t="s">
        <v>302</v>
      </c>
      <c r="R14" s="243" t="s">
        <v>303</v>
      </c>
      <c r="S14" s="359"/>
      <c r="T14" s="359"/>
      <c r="U14" s="361"/>
      <c r="V14" s="342"/>
      <c r="W14" s="342"/>
    </row>
    <row r="15" spans="1:23" ht="333" customHeight="1" thickBot="1" x14ac:dyDescent="0.25">
      <c r="A15" s="74">
        <v>1</v>
      </c>
      <c r="B15" s="75" t="s">
        <v>86</v>
      </c>
      <c r="C15" s="76" t="s">
        <v>87</v>
      </c>
      <c r="D15" s="76" t="s">
        <v>88</v>
      </c>
      <c r="E15" s="77" t="s">
        <v>89</v>
      </c>
      <c r="F15" s="76" t="s">
        <v>90</v>
      </c>
      <c r="G15" s="77" t="s">
        <v>91</v>
      </c>
      <c r="H15" s="76" t="s">
        <v>92</v>
      </c>
      <c r="I15" s="78">
        <v>43160</v>
      </c>
      <c r="J15" s="242">
        <v>43435</v>
      </c>
      <c r="K15" s="244">
        <v>0.25</v>
      </c>
      <c r="L15" s="245">
        <v>0.25</v>
      </c>
      <c r="M15" s="244"/>
      <c r="N15" s="245">
        <v>0.25</v>
      </c>
      <c r="O15" s="244"/>
      <c r="P15" s="245">
        <v>0.25</v>
      </c>
      <c r="Q15" s="244"/>
      <c r="R15" s="245">
        <v>0.25</v>
      </c>
      <c r="S15" s="244">
        <v>1</v>
      </c>
      <c r="T15" s="244">
        <f t="shared" ref="T15" si="0">L15+N15+P15+R15</f>
        <v>1</v>
      </c>
      <c r="U15" s="235">
        <v>1</v>
      </c>
      <c r="V15" s="252" t="s">
        <v>324</v>
      </c>
      <c r="W15" s="305" t="s">
        <v>402</v>
      </c>
    </row>
    <row r="16" spans="1:23" ht="18" customHeight="1" thickBot="1" x14ac:dyDescent="0.25">
      <c r="A16" s="364" t="s">
        <v>93</v>
      </c>
      <c r="B16" s="365"/>
      <c r="C16" s="365"/>
      <c r="D16" s="365"/>
      <c r="E16" s="365"/>
      <c r="F16" s="365"/>
      <c r="G16" s="365"/>
      <c r="H16" s="365"/>
      <c r="I16" s="365"/>
      <c r="J16" s="366"/>
      <c r="K16" s="238"/>
      <c r="L16" s="238"/>
      <c r="M16" s="238"/>
      <c r="N16" s="238"/>
      <c r="O16" s="238"/>
      <c r="P16" s="238"/>
      <c r="Q16" s="238"/>
      <c r="R16" s="238"/>
      <c r="S16" s="238"/>
      <c r="T16" s="238"/>
      <c r="U16" s="238"/>
      <c r="V16" s="238"/>
      <c r="W16" s="238"/>
    </row>
    <row r="17" spans="1:22" ht="36" customHeight="1" x14ac:dyDescent="0.2">
      <c r="A17" s="79">
        <v>1</v>
      </c>
      <c r="B17" s="80" t="s">
        <v>94</v>
      </c>
      <c r="C17" s="81"/>
      <c r="D17" s="81"/>
      <c r="E17" s="80" t="s">
        <v>94</v>
      </c>
      <c r="F17" s="80" t="s">
        <v>94</v>
      </c>
      <c r="G17" s="80" t="s">
        <v>94</v>
      </c>
      <c r="H17" s="80" t="s">
        <v>94</v>
      </c>
      <c r="I17" s="80" t="s">
        <v>94</v>
      </c>
      <c r="J17" s="82" t="s">
        <v>94</v>
      </c>
      <c r="K17" s="257">
        <f>K15</f>
        <v>0.25</v>
      </c>
      <c r="L17" s="239"/>
      <c r="M17" s="239"/>
      <c r="N17" s="239"/>
      <c r="O17" s="239"/>
      <c r="P17" s="239"/>
      <c r="Q17" s="239"/>
      <c r="R17" s="239"/>
      <c r="S17" s="239"/>
      <c r="T17" s="239"/>
      <c r="U17" s="239"/>
      <c r="V17" s="239"/>
    </row>
    <row r="18" spans="1:22" ht="6.75" customHeight="1" x14ac:dyDescent="0.2">
      <c r="A18" s="50"/>
      <c r="B18" s="83"/>
      <c r="C18" s="83"/>
      <c r="D18" s="83"/>
      <c r="E18" s="83"/>
      <c r="F18" s="84"/>
      <c r="G18" s="84"/>
      <c r="H18" s="84"/>
      <c r="I18" s="85"/>
      <c r="J18" s="86"/>
      <c r="K18" s="85"/>
      <c r="L18" s="85"/>
      <c r="M18" s="85"/>
      <c r="N18" s="85"/>
      <c r="O18" s="85"/>
      <c r="P18" s="85"/>
      <c r="Q18" s="85"/>
      <c r="R18" s="85"/>
      <c r="S18" s="85"/>
      <c r="T18" s="85"/>
      <c r="U18" s="85"/>
      <c r="V18" s="85"/>
    </row>
    <row r="19" spans="1:22" ht="34.5" customHeight="1" x14ac:dyDescent="0.2">
      <c r="A19" s="50"/>
      <c r="B19" s="87" t="s">
        <v>95</v>
      </c>
      <c r="C19" s="367" t="s">
        <v>96</v>
      </c>
      <c r="D19" s="368"/>
      <c r="E19" s="369"/>
      <c r="F19" s="88"/>
      <c r="G19" s="350" t="s">
        <v>97</v>
      </c>
      <c r="H19" s="351"/>
      <c r="I19" s="370" t="s">
        <v>98</v>
      </c>
      <c r="J19" s="371"/>
      <c r="K19" s="240"/>
      <c r="L19" s="240"/>
      <c r="M19" s="240"/>
      <c r="N19" s="240"/>
      <c r="O19" s="240"/>
      <c r="P19" s="240"/>
      <c r="Q19" s="240"/>
      <c r="R19" s="240"/>
      <c r="S19" s="240"/>
      <c r="T19" s="240"/>
      <c r="U19" s="240"/>
      <c r="V19" s="240"/>
    </row>
    <row r="20" spans="1:22" ht="3" customHeight="1" x14ac:dyDescent="0.2">
      <c r="A20" s="50"/>
      <c r="B20" s="89"/>
      <c r="C20" s="89"/>
      <c r="D20" s="89"/>
      <c r="E20" s="89"/>
      <c r="F20" s="90"/>
      <c r="G20" s="90"/>
      <c r="H20" s="90"/>
      <c r="I20" s="91"/>
      <c r="J20" s="92"/>
      <c r="K20" s="91"/>
      <c r="L20" s="91"/>
      <c r="M20" s="91"/>
      <c r="N20" s="91"/>
      <c r="O20" s="91"/>
      <c r="P20" s="91"/>
      <c r="Q20" s="91"/>
      <c r="R20" s="91"/>
      <c r="S20" s="91"/>
      <c r="T20" s="91"/>
      <c r="U20" s="91"/>
      <c r="V20" s="91"/>
    </row>
    <row r="21" spans="1:22" ht="40.5" customHeight="1" x14ac:dyDescent="0.2">
      <c r="A21" s="93"/>
      <c r="B21" s="87" t="s">
        <v>99</v>
      </c>
      <c r="C21" s="347" t="s">
        <v>100</v>
      </c>
      <c r="D21" s="348"/>
      <c r="E21" s="349"/>
      <c r="F21" s="88"/>
      <c r="G21" s="350" t="s">
        <v>101</v>
      </c>
      <c r="H21" s="351"/>
      <c r="I21" s="352"/>
      <c r="J21" s="353"/>
      <c r="K21" s="241"/>
      <c r="L21" s="241"/>
      <c r="M21" s="241"/>
      <c r="N21" s="241"/>
      <c r="O21" s="241"/>
      <c r="P21" s="241"/>
      <c r="Q21" s="241"/>
      <c r="R21" s="241"/>
      <c r="S21" s="241"/>
      <c r="T21" s="241"/>
      <c r="U21" s="241"/>
      <c r="V21" s="241"/>
    </row>
    <row r="22" spans="1:22" ht="8.25" customHeight="1" thickBot="1" x14ac:dyDescent="0.25">
      <c r="A22" s="94"/>
      <c r="B22" s="95"/>
      <c r="C22" s="95"/>
      <c r="D22" s="95"/>
      <c r="E22" s="95"/>
      <c r="F22" s="96"/>
      <c r="G22" s="96"/>
      <c r="H22" s="97"/>
      <c r="I22" s="97"/>
      <c r="J22" s="98"/>
      <c r="K22" s="49"/>
      <c r="L22" s="49"/>
      <c r="M22" s="49"/>
      <c r="N22" s="49"/>
      <c r="O22" s="49"/>
      <c r="P22" s="49"/>
      <c r="Q22" s="49"/>
      <c r="R22" s="49"/>
      <c r="S22" s="49"/>
      <c r="T22" s="49"/>
      <c r="U22" s="49"/>
      <c r="V22" s="49"/>
    </row>
    <row r="23" spans="1:22" ht="14.25" x14ac:dyDescent="0.2">
      <c r="A23" s="372"/>
      <c r="B23" s="373"/>
      <c r="C23" s="99"/>
      <c r="D23" s="99"/>
      <c r="E23" s="99"/>
      <c r="F23" s="100"/>
      <c r="G23" s="101"/>
      <c r="H23" s="100"/>
      <c r="I23" s="102"/>
      <c r="J23" s="103"/>
      <c r="K23" s="102"/>
      <c r="L23" s="102"/>
      <c r="M23" s="102"/>
      <c r="N23" s="102"/>
      <c r="O23" s="102"/>
      <c r="P23" s="102"/>
      <c r="Q23" s="102"/>
      <c r="R23" s="102"/>
      <c r="S23" s="102"/>
      <c r="T23" s="102"/>
      <c r="U23" s="102"/>
      <c r="V23" s="102"/>
    </row>
    <row r="24" spans="1:22" ht="4.5" customHeight="1" x14ac:dyDescent="0.2">
      <c r="A24" s="47"/>
      <c r="B24" s="49"/>
      <c r="C24" s="49"/>
      <c r="D24" s="49"/>
      <c r="E24" s="49"/>
      <c r="F24" s="49"/>
      <c r="G24" s="49"/>
      <c r="H24" s="49"/>
      <c r="I24" s="49"/>
      <c r="J24" s="56"/>
      <c r="K24" s="49"/>
      <c r="L24" s="49"/>
      <c r="M24" s="49"/>
      <c r="N24" s="49"/>
      <c r="O24" s="49"/>
      <c r="P24" s="49"/>
      <c r="Q24" s="49"/>
      <c r="R24" s="49"/>
      <c r="S24" s="49"/>
      <c r="T24" s="49"/>
      <c r="U24" s="49"/>
      <c r="V24" s="49"/>
    </row>
    <row r="25" spans="1:22" ht="14.25" customHeight="1" x14ac:dyDescent="0.25">
      <c r="A25" s="47"/>
      <c r="B25" s="104"/>
      <c r="E25" s="104"/>
      <c r="F25" s="49"/>
      <c r="G25" s="49"/>
      <c r="H25" s="49"/>
      <c r="I25" s="49"/>
      <c r="J25" s="56"/>
      <c r="K25" s="49"/>
      <c r="L25" s="49"/>
      <c r="M25" s="49"/>
      <c r="N25" s="49"/>
      <c r="O25" s="49"/>
      <c r="P25" s="49"/>
      <c r="Q25" s="49"/>
      <c r="R25" s="49"/>
      <c r="S25" s="49"/>
      <c r="T25" s="49"/>
      <c r="U25" s="49"/>
      <c r="V25" s="49"/>
    </row>
    <row r="26" spans="1:22" s="111" customFormat="1" ht="14.25" customHeight="1" x14ac:dyDescent="0.25">
      <c r="A26" s="106"/>
      <c r="B26" s="107"/>
      <c r="C26" s="108"/>
      <c r="D26" s="108"/>
      <c r="E26" s="107"/>
      <c r="F26" s="109"/>
      <c r="G26" s="109"/>
      <c r="H26" s="109"/>
      <c r="I26" s="109"/>
      <c r="J26" s="110"/>
      <c r="K26" s="109"/>
      <c r="L26" s="109"/>
      <c r="M26" s="109"/>
      <c r="N26" s="109"/>
      <c r="O26" s="109"/>
      <c r="P26" s="109"/>
      <c r="Q26" s="109"/>
      <c r="R26" s="109"/>
      <c r="S26" s="109"/>
      <c r="T26" s="109"/>
      <c r="U26" s="109"/>
      <c r="V26" s="109"/>
    </row>
    <row r="27" spans="1:22" s="111" customFormat="1" ht="14.25" customHeight="1" x14ac:dyDescent="0.25">
      <c r="A27" s="106"/>
      <c r="B27" s="107" t="s">
        <v>102</v>
      </c>
      <c r="C27" s="107"/>
      <c r="D27" s="107"/>
      <c r="E27" s="107" t="s">
        <v>103</v>
      </c>
      <c r="F27" s="107"/>
      <c r="G27" s="107" t="s">
        <v>104</v>
      </c>
      <c r="H27" s="109"/>
      <c r="I27" s="109"/>
      <c r="J27" s="110"/>
      <c r="K27" s="109"/>
      <c r="L27" s="109"/>
      <c r="M27" s="109"/>
      <c r="N27" s="109"/>
      <c r="O27" s="109"/>
      <c r="P27" s="109"/>
      <c r="Q27" s="109"/>
      <c r="R27" s="109"/>
      <c r="S27" s="109"/>
      <c r="T27" s="109"/>
      <c r="U27" s="109"/>
      <c r="V27" s="109"/>
    </row>
    <row r="28" spans="1:22" s="111" customFormat="1" ht="14.25" customHeight="1" x14ac:dyDescent="0.2">
      <c r="A28" s="106"/>
      <c r="B28" s="363" t="s">
        <v>105</v>
      </c>
      <c r="C28" s="363"/>
      <c r="D28" s="108"/>
      <c r="E28" s="112" t="s">
        <v>106</v>
      </c>
      <c r="F28" s="108"/>
      <c r="G28" s="112" t="s">
        <v>107</v>
      </c>
      <c r="H28" s="109"/>
      <c r="I28" s="109"/>
      <c r="J28" s="110"/>
      <c r="K28" s="109"/>
      <c r="L28" s="109"/>
      <c r="M28" s="109"/>
      <c r="N28" s="109"/>
      <c r="O28" s="109"/>
      <c r="P28" s="109"/>
      <c r="Q28" s="109"/>
      <c r="R28" s="109"/>
      <c r="S28" s="109"/>
      <c r="T28" s="109"/>
      <c r="U28" s="109"/>
      <c r="V28" s="109"/>
    </row>
    <row r="29" spans="1:22" s="111" customFormat="1" ht="33" customHeight="1" x14ac:dyDescent="0.2">
      <c r="A29" s="106"/>
      <c r="B29" s="113"/>
      <c r="C29" s="113"/>
      <c r="D29" s="109"/>
      <c r="E29" s="109"/>
      <c r="F29" s="109"/>
      <c r="G29" s="109"/>
      <c r="H29" s="109"/>
      <c r="I29" s="109"/>
      <c r="J29" s="110"/>
      <c r="K29" s="109"/>
      <c r="L29" s="109"/>
      <c r="M29" s="109"/>
      <c r="N29" s="109"/>
      <c r="O29" s="109"/>
      <c r="P29" s="109"/>
      <c r="Q29" s="109"/>
      <c r="R29" s="109"/>
      <c r="S29" s="109"/>
      <c r="T29" s="109"/>
      <c r="U29" s="109"/>
      <c r="V29" s="109"/>
    </row>
    <row r="30" spans="1:22" s="111" customFormat="1" ht="4.5" customHeight="1" x14ac:dyDescent="0.2">
      <c r="A30" s="106"/>
      <c r="B30" s="109"/>
      <c r="C30" s="109"/>
      <c r="D30" s="109"/>
      <c r="E30" s="109"/>
      <c r="F30" s="109"/>
      <c r="G30" s="109"/>
      <c r="H30" s="109"/>
      <c r="I30" s="109"/>
      <c r="J30" s="110"/>
      <c r="K30" s="109"/>
      <c r="L30" s="109"/>
      <c r="M30" s="109"/>
      <c r="N30" s="109"/>
      <c r="O30" s="109"/>
      <c r="P30" s="109"/>
      <c r="Q30" s="109"/>
      <c r="R30" s="109"/>
      <c r="S30" s="109"/>
      <c r="T30" s="109"/>
      <c r="U30" s="109"/>
      <c r="V30" s="109"/>
    </row>
    <row r="31" spans="1:22" s="111" customFormat="1" ht="4.5" customHeight="1" x14ac:dyDescent="0.2">
      <c r="A31" s="106"/>
      <c r="B31" s="109"/>
      <c r="C31" s="109"/>
      <c r="D31" s="109"/>
      <c r="E31" s="109"/>
      <c r="F31" s="109"/>
      <c r="G31" s="109"/>
      <c r="H31" s="109"/>
      <c r="I31" s="109"/>
      <c r="J31" s="110"/>
      <c r="K31" s="109"/>
      <c r="L31" s="109"/>
      <c r="M31" s="109"/>
      <c r="N31" s="109"/>
      <c r="O31" s="109"/>
      <c r="P31" s="109"/>
      <c r="Q31" s="109"/>
      <c r="R31" s="109"/>
      <c r="S31" s="109"/>
      <c r="T31" s="109"/>
      <c r="U31" s="109"/>
      <c r="V31" s="109"/>
    </row>
    <row r="32" spans="1:22" x14ac:dyDescent="0.2">
      <c r="A32" s="47"/>
      <c r="B32" s="49"/>
      <c r="C32" s="49"/>
      <c r="D32" s="49"/>
      <c r="E32" s="49"/>
      <c r="F32" s="49"/>
      <c r="G32" s="49"/>
      <c r="H32" s="49"/>
      <c r="I32" s="49"/>
      <c r="J32" s="56"/>
      <c r="K32" s="49"/>
      <c r="L32" s="49"/>
      <c r="M32" s="49"/>
      <c r="N32" s="49"/>
      <c r="O32" s="49"/>
      <c r="P32" s="49"/>
      <c r="Q32" s="49"/>
      <c r="R32" s="49"/>
      <c r="S32" s="49"/>
      <c r="T32" s="49"/>
      <c r="U32" s="49"/>
      <c r="V32" s="49"/>
    </row>
    <row r="33" spans="1:22" ht="13.5" thickBot="1" x14ac:dyDescent="0.25">
      <c r="A33" s="114"/>
      <c r="B33" s="97"/>
      <c r="C33" s="97"/>
      <c r="D33" s="97"/>
      <c r="E33" s="97"/>
      <c r="F33" s="97"/>
      <c r="G33" s="97"/>
      <c r="H33" s="97"/>
      <c r="I33" s="97"/>
      <c r="J33" s="98"/>
      <c r="K33" s="49"/>
      <c r="L33" s="49"/>
      <c r="M33" s="49"/>
      <c r="N33" s="49"/>
      <c r="O33" s="49"/>
      <c r="P33" s="49"/>
      <c r="Q33" s="49"/>
      <c r="R33" s="49"/>
      <c r="S33" s="49"/>
      <c r="T33" s="49"/>
      <c r="U33" s="49"/>
      <c r="V33" s="49"/>
    </row>
    <row r="34" spans="1:22" x14ac:dyDescent="0.2"/>
    <row r="35" spans="1:22" ht="18" x14ac:dyDescent="0.25">
      <c r="B35" s="115"/>
    </row>
    <row r="36" spans="1:22" ht="18" x14ac:dyDescent="0.25">
      <c r="B36" s="115"/>
      <c r="F36" s="115"/>
    </row>
    <row r="37" spans="1:22" ht="18" x14ac:dyDescent="0.25">
      <c r="F37" s="104"/>
    </row>
    <row r="38" spans="1:22" ht="18" x14ac:dyDescent="0.25">
      <c r="F38" s="115"/>
    </row>
    <row r="39" spans="1:22" x14ac:dyDescent="0.2">
      <c r="F39" s="116"/>
    </row>
    <row r="40" spans="1:22" x14ac:dyDescent="0.2"/>
    <row r="41" spans="1:22" x14ac:dyDescent="0.2"/>
    <row r="42" spans="1:22" ht="18" x14ac:dyDescent="0.25">
      <c r="E42" s="115"/>
      <c r="F42" s="115"/>
    </row>
    <row r="43" spans="1:22" x14ac:dyDescent="0.2">
      <c r="E43" s="116"/>
      <c r="F43" s="116"/>
    </row>
    <row r="44" spans="1:22" x14ac:dyDescent="0.2"/>
    <row r="45" spans="1:22" x14ac:dyDescent="0.2"/>
    <row r="46" spans="1:22" x14ac:dyDescent="0.2"/>
    <row r="47" spans="1:22" x14ac:dyDescent="0.2"/>
    <row r="48" spans="1:2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sheetData>
  <dataConsolidate/>
  <mergeCells count="33">
    <mergeCell ref="S13:S14"/>
    <mergeCell ref="A12:J12"/>
    <mergeCell ref="A2:J2"/>
    <mergeCell ref="C4:E4"/>
    <mergeCell ref="C6:E6"/>
    <mergeCell ref="C8:E8"/>
    <mergeCell ref="C10:E10"/>
    <mergeCell ref="A13:A14"/>
    <mergeCell ref="B13:B14"/>
    <mergeCell ref="C13:C14"/>
    <mergeCell ref="D13:D14"/>
    <mergeCell ref="B28:C28"/>
    <mergeCell ref="A16:J16"/>
    <mergeCell ref="C19:E19"/>
    <mergeCell ref="G19:H19"/>
    <mergeCell ref="I19:J19"/>
    <mergeCell ref="A23:B23"/>
    <mergeCell ref="W13:W14"/>
    <mergeCell ref="V13:V14"/>
    <mergeCell ref="C21:E21"/>
    <mergeCell ref="G21:H21"/>
    <mergeCell ref="I21:J21"/>
    <mergeCell ref="E13:E14"/>
    <mergeCell ref="F13:F14"/>
    <mergeCell ref="T13:T14"/>
    <mergeCell ref="U13:U14"/>
    <mergeCell ref="G13:G14"/>
    <mergeCell ref="H13:H14"/>
    <mergeCell ref="I13:J13"/>
    <mergeCell ref="K13:L13"/>
    <mergeCell ref="M13:N13"/>
    <mergeCell ref="O13:P13"/>
    <mergeCell ref="Q13:R13"/>
  </mergeCells>
  <conditionalFormatting sqref="U15">
    <cfRule type="cellIs" dxfId="14" priority="2" operator="equal">
      <formula>1</formula>
    </cfRule>
  </conditionalFormatting>
  <conditionalFormatting sqref="V15:W15">
    <cfRule type="cellIs" dxfId="13" priority="1" operator="equal">
      <formula>1</formula>
    </cfRule>
  </conditionalFormatting>
  <dataValidations count="11">
    <dataValidation type="list" allowBlank="1" showInputMessage="1" showErrorMessage="1" sqref="C8:E8">
      <formula1>departamentos</formula1>
    </dataValidation>
    <dataValidation type="list" allowBlank="1" showInputMessage="1" showErrorMessage="1" sqref="C6:E6">
      <formula1>sector</formula1>
    </dataValidation>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7 D15">
      <formula1>INDIRECT(C15)</formula1>
    </dataValidation>
    <dataValidation type="list" showInputMessage="1" showErrorMessage="1" sqref="C15 C17">
      <formula1>Tipos</formula1>
    </dataValidation>
    <dataValidation type="list" allowBlank="1" showInputMessage="1" showErrorMessage="1" sqref="H8">
      <formula1>vigencias</formula1>
    </dataValidation>
    <dataValidation showInputMessage="1" showErrorMessage="1" sqref="E15 B15 B17 E17:V17"/>
    <dataValidation type="date" operator="greaterThan" allowBlank="1" showInputMessage="1" showErrorMessage="1" sqref="I15:J15">
      <formula1>41275</formula1>
    </dataValidation>
    <dataValidation type="date" operator="greaterThanOrEqual" allowBlank="1" showInputMessage="1" showErrorMessage="1" sqref="I21">
      <formula1>41275</formula1>
    </dataValidation>
  </dataValidations>
  <printOptions horizontalCentered="1"/>
  <pageMargins left="0.27559055118110237" right="0.19685039370078741" top="0.9055118110236221" bottom="0.47244094488188981" header="0.31496062992125984" footer="0.23622047244094491"/>
  <pageSetup scale="45" orientation="landscape" r:id="rId1"/>
  <headerFooter alignWithMargins="0">
    <oddFooter>Página &amp;P&amp;R&amp;F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15"/>
  <sheetViews>
    <sheetView zoomScale="85" zoomScaleNormal="85" zoomScaleSheetLayoutView="80" workbookViewId="0">
      <selection activeCell="AB4" sqref="AB4"/>
    </sheetView>
  </sheetViews>
  <sheetFormatPr baseColWidth="10" defaultRowHeight="15" x14ac:dyDescent="0.25"/>
  <cols>
    <col min="1" max="1" width="26.7109375" style="1" customWidth="1"/>
    <col min="2" max="2" width="11.7109375" style="1" customWidth="1"/>
    <col min="3" max="3" width="51.140625" style="1" customWidth="1"/>
    <col min="4" max="5" width="18.85546875" style="39" customWidth="1"/>
    <col min="6" max="6" width="35.28515625" style="1" customWidth="1"/>
    <col min="7" max="7" width="15.28515625" style="1" bestFit="1" customWidth="1"/>
    <col min="8" max="8" width="13.85546875" style="1" hidden="1" customWidth="1"/>
    <col min="9" max="9" width="11.7109375" style="1" hidden="1" customWidth="1"/>
    <col min="10" max="11" width="11.42578125" style="1" hidden="1" customWidth="1"/>
    <col min="12" max="13" width="11.85546875" style="1" hidden="1" customWidth="1"/>
    <col min="14" max="14" width="19.28515625" style="1" hidden="1" customWidth="1"/>
    <col min="15" max="15" width="19.42578125" style="1" hidden="1" customWidth="1"/>
    <col min="16" max="16" width="17.42578125" style="1" hidden="1" customWidth="1"/>
    <col min="17" max="17" width="44.5703125" style="1" hidden="1" customWidth="1"/>
    <col min="18" max="19" width="0" style="1" hidden="1" customWidth="1"/>
    <col min="20" max="25" width="11.42578125" style="1" hidden="1" customWidth="1"/>
    <col min="26" max="27" width="11.42578125" style="1"/>
    <col min="28" max="28" width="12.42578125" style="1" customWidth="1"/>
    <col min="29" max="29" width="45.85546875" style="1" hidden="1" customWidth="1"/>
    <col min="30" max="30" width="51.85546875" style="302" customWidth="1"/>
    <col min="31" max="16384" width="11.42578125" style="1"/>
  </cols>
  <sheetData>
    <row r="1" spans="1:30" ht="19.5" customHeight="1" thickBot="1" x14ac:dyDescent="0.3">
      <c r="A1" s="389" t="s">
        <v>108</v>
      </c>
      <c r="B1" s="389"/>
      <c r="C1" s="389"/>
      <c r="D1" s="389"/>
      <c r="E1" s="389"/>
      <c r="F1" s="389"/>
      <c r="G1" s="389"/>
      <c r="H1" s="389"/>
      <c r="I1" s="389"/>
      <c r="J1" s="389"/>
      <c r="K1" s="389"/>
      <c r="L1" s="389"/>
      <c r="M1" s="389"/>
      <c r="N1" s="389"/>
      <c r="O1" s="389"/>
      <c r="P1" s="389"/>
      <c r="Q1" s="389"/>
    </row>
    <row r="2" spans="1:30" ht="16.5" customHeight="1" thickBot="1" x14ac:dyDescent="0.3">
      <c r="A2" s="331" t="s">
        <v>109</v>
      </c>
      <c r="B2" s="331"/>
      <c r="C2" s="331"/>
      <c r="D2" s="331"/>
      <c r="E2" s="331"/>
      <c r="F2" s="331"/>
      <c r="G2" s="331"/>
      <c r="H2" s="390" t="s">
        <v>2</v>
      </c>
      <c r="I2" s="390"/>
      <c r="J2" s="390"/>
      <c r="K2" s="390"/>
      <c r="L2" s="390"/>
      <c r="M2" s="390"/>
      <c r="N2" s="390"/>
      <c r="O2" s="390"/>
      <c r="P2" s="390"/>
      <c r="Q2" s="391"/>
      <c r="R2" s="345" t="s">
        <v>298</v>
      </c>
      <c r="S2" s="346"/>
      <c r="T2" s="345" t="s">
        <v>299</v>
      </c>
      <c r="U2" s="346"/>
      <c r="V2" s="345" t="s">
        <v>300</v>
      </c>
      <c r="W2" s="346"/>
      <c r="X2" s="345" t="s">
        <v>301</v>
      </c>
      <c r="Y2" s="346"/>
      <c r="Z2" s="339" t="s">
        <v>304</v>
      </c>
      <c r="AA2" s="339" t="s">
        <v>14</v>
      </c>
      <c r="AB2" s="341" t="s">
        <v>305</v>
      </c>
      <c r="AC2" s="341" t="s">
        <v>317</v>
      </c>
      <c r="AD2" s="341" t="s">
        <v>358</v>
      </c>
    </row>
    <row r="3" spans="1:30" ht="35.25" customHeight="1" thickBot="1" x14ac:dyDescent="0.3">
      <c r="A3" s="117" t="s">
        <v>110</v>
      </c>
      <c r="B3" s="392" t="s">
        <v>111</v>
      </c>
      <c r="C3" s="392"/>
      <c r="D3" s="118" t="s">
        <v>5</v>
      </c>
      <c r="E3" s="118" t="s">
        <v>112</v>
      </c>
      <c r="F3" s="118" t="s">
        <v>113</v>
      </c>
      <c r="G3" s="118" t="s">
        <v>8</v>
      </c>
      <c r="H3" s="119" t="s">
        <v>9</v>
      </c>
      <c r="I3" s="120" t="s">
        <v>10</v>
      </c>
      <c r="J3" s="121" t="s">
        <v>11</v>
      </c>
      <c r="K3" s="122" t="s">
        <v>12</v>
      </c>
      <c r="L3" s="121" t="s">
        <v>13</v>
      </c>
      <c r="M3" s="122" t="s">
        <v>14</v>
      </c>
      <c r="N3" s="122" t="s">
        <v>15</v>
      </c>
      <c r="O3" s="122" t="s">
        <v>16</v>
      </c>
      <c r="P3" s="122" t="s">
        <v>17</v>
      </c>
      <c r="Q3" s="123" t="s">
        <v>18</v>
      </c>
      <c r="R3" s="236" t="s">
        <v>302</v>
      </c>
      <c r="S3" s="236" t="s">
        <v>303</v>
      </c>
      <c r="T3" s="236" t="s">
        <v>302</v>
      </c>
      <c r="U3" s="236" t="s">
        <v>303</v>
      </c>
      <c r="V3" s="236" t="s">
        <v>302</v>
      </c>
      <c r="W3" s="236" t="s">
        <v>303</v>
      </c>
      <c r="X3" s="236" t="s">
        <v>302</v>
      </c>
      <c r="Y3" s="236" t="s">
        <v>303</v>
      </c>
      <c r="Z3" s="340"/>
      <c r="AA3" s="340"/>
      <c r="AB3" s="342"/>
      <c r="AC3" s="342"/>
      <c r="AD3" s="342"/>
    </row>
    <row r="4" spans="1:30" ht="135.75" customHeight="1" x14ac:dyDescent="0.25">
      <c r="A4" s="388" t="s">
        <v>114</v>
      </c>
      <c r="B4" s="124" t="s">
        <v>20</v>
      </c>
      <c r="C4" s="450" t="s">
        <v>115</v>
      </c>
      <c r="D4" s="125" t="s">
        <v>116</v>
      </c>
      <c r="E4" s="125" t="s">
        <v>117</v>
      </c>
      <c r="F4" s="126" t="s">
        <v>118</v>
      </c>
      <c r="G4" s="127">
        <v>43296</v>
      </c>
      <c r="H4" s="128"/>
      <c r="I4" s="129"/>
      <c r="J4" s="129"/>
      <c r="K4" s="129"/>
      <c r="L4" s="130">
        <f>SUM(H4:K4)</f>
        <v>0</v>
      </c>
      <c r="M4" s="130">
        <v>1</v>
      </c>
      <c r="N4" s="130">
        <v>0.1111</v>
      </c>
      <c r="O4" s="130">
        <f>L4/M4</f>
        <v>0</v>
      </c>
      <c r="P4" s="130">
        <f>N4*O4</f>
        <v>0</v>
      </c>
      <c r="Q4" s="131"/>
      <c r="R4" s="233"/>
      <c r="S4" s="234">
        <v>0</v>
      </c>
      <c r="T4" s="233"/>
      <c r="U4" s="234">
        <v>0</v>
      </c>
      <c r="V4" s="233"/>
      <c r="W4" s="234">
        <v>1</v>
      </c>
      <c r="X4" s="233"/>
      <c r="Y4" s="234">
        <v>0</v>
      </c>
      <c r="Z4" s="233">
        <v>1</v>
      </c>
      <c r="AA4" s="233">
        <f>S4+U4+W4+Y4</f>
        <v>1</v>
      </c>
      <c r="AB4" s="235">
        <f>Z4/AA4</f>
        <v>1</v>
      </c>
      <c r="AC4" s="235"/>
      <c r="AD4" s="304" t="s">
        <v>403</v>
      </c>
    </row>
    <row r="5" spans="1:30" ht="240" x14ac:dyDescent="0.25">
      <c r="A5" s="388"/>
      <c r="B5" s="124" t="s">
        <v>119</v>
      </c>
      <c r="C5" s="450" t="s">
        <v>120</v>
      </c>
      <c r="D5" s="125" t="s">
        <v>121</v>
      </c>
      <c r="E5" s="125" t="s">
        <v>122</v>
      </c>
      <c r="F5" s="126" t="s">
        <v>123</v>
      </c>
      <c r="G5" s="127" t="s">
        <v>124</v>
      </c>
      <c r="H5" s="132"/>
      <c r="I5" s="133"/>
      <c r="J5" s="133"/>
      <c r="K5" s="133"/>
      <c r="L5" s="134">
        <f t="shared" ref="L5:L13" si="0">SUM(H5:K5)</f>
        <v>0</v>
      </c>
      <c r="M5" s="134">
        <v>1</v>
      </c>
      <c r="N5" s="134">
        <v>0.1111</v>
      </c>
      <c r="O5" s="134">
        <f t="shared" ref="O5:O13" si="1">L5/M5</f>
        <v>0</v>
      </c>
      <c r="P5" s="134">
        <f t="shared" ref="P5:P13" si="2">N5*O5</f>
        <v>0</v>
      </c>
      <c r="Q5" s="135"/>
      <c r="R5" s="235">
        <v>0.25</v>
      </c>
      <c r="S5" s="246">
        <v>0.25</v>
      </c>
      <c r="T5" s="235"/>
      <c r="U5" s="246">
        <v>0.25</v>
      </c>
      <c r="V5" s="235"/>
      <c r="W5" s="246">
        <v>0.25</v>
      </c>
      <c r="X5" s="235"/>
      <c r="Y5" s="246">
        <v>0.25</v>
      </c>
      <c r="Z5" s="235">
        <f t="shared" ref="Z5:Z13" si="3">R5+T5+V5+X5</f>
        <v>0.25</v>
      </c>
      <c r="AA5" s="235">
        <f t="shared" ref="AA5:AA13" si="4">S5+U5+W5+Y5</f>
        <v>1</v>
      </c>
      <c r="AB5" s="235">
        <v>0.71440000000000003</v>
      </c>
      <c r="AC5" s="251" t="s">
        <v>321</v>
      </c>
      <c r="AD5" s="304" t="s">
        <v>410</v>
      </c>
    </row>
    <row r="6" spans="1:30" ht="70.5" customHeight="1" x14ac:dyDescent="0.25">
      <c r="A6" s="388"/>
      <c r="B6" s="124" t="s">
        <v>125</v>
      </c>
      <c r="C6" s="450" t="s">
        <v>404</v>
      </c>
      <c r="D6" s="125" t="s">
        <v>126</v>
      </c>
      <c r="E6" s="125" t="s">
        <v>127</v>
      </c>
      <c r="F6" s="126" t="s">
        <v>128</v>
      </c>
      <c r="G6" s="127">
        <v>43311</v>
      </c>
      <c r="H6" s="132"/>
      <c r="I6" s="133"/>
      <c r="J6" s="133"/>
      <c r="K6" s="133"/>
      <c r="L6" s="134"/>
      <c r="M6" s="134"/>
      <c r="N6" s="134"/>
      <c r="O6" s="134"/>
      <c r="P6" s="134"/>
      <c r="Q6" s="135"/>
      <c r="R6" s="233"/>
      <c r="S6" s="234">
        <v>0</v>
      </c>
      <c r="T6" s="233"/>
      <c r="U6" s="234">
        <v>0</v>
      </c>
      <c r="V6" s="233"/>
      <c r="W6" s="234">
        <v>1</v>
      </c>
      <c r="X6" s="233"/>
      <c r="Y6" s="234">
        <v>0</v>
      </c>
      <c r="Z6" s="233">
        <f t="shared" si="3"/>
        <v>0</v>
      </c>
      <c r="AA6" s="233">
        <f t="shared" si="4"/>
        <v>1</v>
      </c>
      <c r="AB6" s="235">
        <v>1</v>
      </c>
      <c r="AC6" s="251"/>
      <c r="AD6" s="304" t="s">
        <v>407</v>
      </c>
    </row>
    <row r="7" spans="1:30" ht="78.75" x14ac:dyDescent="0.25">
      <c r="A7" s="388"/>
      <c r="B7" s="124" t="s">
        <v>129</v>
      </c>
      <c r="C7" s="450" t="s">
        <v>130</v>
      </c>
      <c r="D7" s="125" t="s">
        <v>131</v>
      </c>
      <c r="E7" s="125" t="s">
        <v>122</v>
      </c>
      <c r="F7" s="126" t="s">
        <v>123</v>
      </c>
      <c r="G7" s="127" t="s">
        <v>124</v>
      </c>
      <c r="H7" s="132"/>
      <c r="I7" s="133"/>
      <c r="J7" s="133"/>
      <c r="K7" s="133"/>
      <c r="L7" s="134">
        <f t="shared" si="0"/>
        <v>0</v>
      </c>
      <c r="M7" s="134">
        <v>1</v>
      </c>
      <c r="N7" s="134">
        <v>0.1111</v>
      </c>
      <c r="O7" s="134">
        <f t="shared" si="1"/>
        <v>0</v>
      </c>
      <c r="P7" s="134">
        <f t="shared" si="2"/>
        <v>0</v>
      </c>
      <c r="Q7" s="135"/>
      <c r="R7" s="233">
        <v>1</v>
      </c>
      <c r="S7" s="234">
        <v>1</v>
      </c>
      <c r="T7" s="233"/>
      <c r="U7" s="234">
        <v>0</v>
      </c>
      <c r="V7" s="233"/>
      <c r="W7" s="234">
        <v>0</v>
      </c>
      <c r="X7" s="233"/>
      <c r="Y7" s="234">
        <v>1</v>
      </c>
      <c r="Z7" s="233">
        <f t="shared" si="3"/>
        <v>1</v>
      </c>
      <c r="AA7" s="233">
        <f t="shared" si="4"/>
        <v>2</v>
      </c>
      <c r="AB7" s="235">
        <f t="shared" ref="AB7:AB12" si="5">Z7/AA7</f>
        <v>0.5</v>
      </c>
      <c r="AC7" s="251" t="s">
        <v>322</v>
      </c>
      <c r="AD7" s="304" t="s">
        <v>405</v>
      </c>
    </row>
    <row r="8" spans="1:30" ht="60" x14ac:dyDescent="0.25">
      <c r="A8" s="388" t="s">
        <v>132</v>
      </c>
      <c r="B8" s="124" t="s">
        <v>26</v>
      </c>
      <c r="C8" s="450" t="s">
        <v>133</v>
      </c>
      <c r="D8" s="125" t="s">
        <v>134</v>
      </c>
      <c r="E8" s="125" t="s">
        <v>122</v>
      </c>
      <c r="F8" s="126" t="s">
        <v>123</v>
      </c>
      <c r="G8" s="127" t="s">
        <v>124</v>
      </c>
      <c r="H8" s="136"/>
      <c r="I8" s="133"/>
      <c r="J8" s="133"/>
      <c r="K8" s="137"/>
      <c r="L8" s="134">
        <f t="shared" si="0"/>
        <v>0</v>
      </c>
      <c r="M8" s="134">
        <v>1</v>
      </c>
      <c r="N8" s="134">
        <v>0.1111</v>
      </c>
      <c r="O8" s="134">
        <f t="shared" si="1"/>
        <v>0</v>
      </c>
      <c r="P8" s="134">
        <f t="shared" si="2"/>
        <v>0</v>
      </c>
      <c r="Q8" s="135"/>
      <c r="R8" s="233">
        <v>1</v>
      </c>
      <c r="S8" s="234">
        <v>1</v>
      </c>
      <c r="T8" s="233"/>
      <c r="U8" s="234">
        <v>1</v>
      </c>
      <c r="V8" s="233"/>
      <c r="W8" s="234">
        <v>1</v>
      </c>
      <c r="X8" s="233"/>
      <c r="Y8" s="234"/>
      <c r="Z8" s="233">
        <v>2</v>
      </c>
      <c r="AA8" s="233">
        <f t="shared" si="4"/>
        <v>3</v>
      </c>
      <c r="AB8" s="235">
        <f>2/3</f>
        <v>0.66666666666666663</v>
      </c>
      <c r="AC8" s="251" t="s">
        <v>323</v>
      </c>
      <c r="AD8" s="304" t="s">
        <v>406</v>
      </c>
    </row>
    <row r="9" spans="1:30" ht="81.75" customHeight="1" x14ac:dyDescent="0.25">
      <c r="A9" s="388"/>
      <c r="B9" s="124" t="s">
        <v>31</v>
      </c>
      <c r="C9" s="450" t="s">
        <v>135</v>
      </c>
      <c r="D9" s="125" t="s">
        <v>136</v>
      </c>
      <c r="E9" s="125" t="s">
        <v>137</v>
      </c>
      <c r="F9" s="126" t="s">
        <v>138</v>
      </c>
      <c r="G9" s="127" t="s">
        <v>139</v>
      </c>
      <c r="H9" s="136"/>
      <c r="I9" s="133"/>
      <c r="J9" s="133"/>
      <c r="K9" s="137"/>
      <c r="L9" s="134"/>
      <c r="M9" s="134"/>
      <c r="N9" s="134"/>
      <c r="O9" s="134"/>
      <c r="P9" s="134"/>
      <c r="Q9" s="135"/>
      <c r="R9" s="233"/>
      <c r="S9" s="234">
        <v>0</v>
      </c>
      <c r="T9" s="233"/>
      <c r="U9" s="234">
        <v>0</v>
      </c>
      <c r="V9" s="233"/>
      <c r="W9" s="234">
        <v>0</v>
      </c>
      <c r="X9" s="233"/>
      <c r="Y9" s="234">
        <v>1</v>
      </c>
      <c r="Z9" s="233">
        <f t="shared" si="3"/>
        <v>0</v>
      </c>
      <c r="AA9" s="233">
        <f t="shared" si="4"/>
        <v>1</v>
      </c>
      <c r="AB9" s="235">
        <f t="shared" si="5"/>
        <v>0</v>
      </c>
      <c r="AC9" s="251"/>
      <c r="AD9" s="304" t="s">
        <v>408</v>
      </c>
    </row>
    <row r="10" spans="1:30" ht="115.5" customHeight="1" x14ac:dyDescent="0.25">
      <c r="A10" s="388"/>
      <c r="B10" s="124" t="s">
        <v>140</v>
      </c>
      <c r="C10" s="450" t="s">
        <v>141</v>
      </c>
      <c r="D10" s="125" t="s">
        <v>142</v>
      </c>
      <c r="E10" s="125" t="s">
        <v>127</v>
      </c>
      <c r="F10" s="126" t="s">
        <v>128</v>
      </c>
      <c r="G10" s="127">
        <v>43189</v>
      </c>
      <c r="H10" s="136"/>
      <c r="I10" s="133"/>
      <c r="J10" s="133"/>
      <c r="K10" s="133"/>
      <c r="L10" s="134">
        <f t="shared" si="0"/>
        <v>0</v>
      </c>
      <c r="M10" s="134">
        <v>1</v>
      </c>
      <c r="N10" s="134">
        <v>0.1111</v>
      </c>
      <c r="O10" s="134">
        <f t="shared" si="1"/>
        <v>0</v>
      </c>
      <c r="P10" s="134">
        <f t="shared" si="2"/>
        <v>0</v>
      </c>
      <c r="Q10" s="135"/>
      <c r="R10" s="233">
        <v>1</v>
      </c>
      <c r="S10" s="234">
        <v>1</v>
      </c>
      <c r="T10" s="233"/>
      <c r="U10" s="234">
        <v>0</v>
      </c>
      <c r="V10" s="233"/>
      <c r="W10" s="234">
        <v>0</v>
      </c>
      <c r="X10" s="233"/>
      <c r="Y10" s="234">
        <v>0</v>
      </c>
      <c r="Z10" s="233">
        <f t="shared" si="3"/>
        <v>1</v>
      </c>
      <c r="AA10" s="233">
        <f t="shared" si="4"/>
        <v>1</v>
      </c>
      <c r="AB10" s="235">
        <f t="shared" si="5"/>
        <v>1</v>
      </c>
      <c r="AC10" s="251" t="s">
        <v>319</v>
      </c>
      <c r="AD10" s="304" t="s">
        <v>437</v>
      </c>
    </row>
    <row r="11" spans="1:30" ht="172.5" customHeight="1" x14ac:dyDescent="0.25">
      <c r="A11" s="388" t="s">
        <v>143</v>
      </c>
      <c r="B11" s="124" t="s">
        <v>36</v>
      </c>
      <c r="C11" s="450" t="s">
        <v>144</v>
      </c>
      <c r="D11" s="125" t="s">
        <v>145</v>
      </c>
      <c r="E11" s="125" t="s">
        <v>122</v>
      </c>
      <c r="F11" s="126" t="s">
        <v>146</v>
      </c>
      <c r="G11" s="127" t="s">
        <v>147</v>
      </c>
      <c r="H11" s="136"/>
      <c r="I11" s="133"/>
      <c r="J11" s="133"/>
      <c r="K11" s="133"/>
      <c r="L11" s="134">
        <f t="shared" si="0"/>
        <v>0</v>
      </c>
      <c r="M11" s="134">
        <v>1</v>
      </c>
      <c r="N11" s="134">
        <v>0.1111</v>
      </c>
      <c r="O11" s="134">
        <f t="shared" si="1"/>
        <v>0</v>
      </c>
      <c r="P11" s="134">
        <f t="shared" si="2"/>
        <v>0</v>
      </c>
      <c r="Q11" s="135"/>
      <c r="R11" s="233"/>
      <c r="S11" s="234">
        <v>0</v>
      </c>
      <c r="T11" s="233"/>
      <c r="U11" s="234">
        <v>0</v>
      </c>
      <c r="V11" s="233"/>
      <c r="W11" s="234">
        <v>1</v>
      </c>
      <c r="X11" s="233"/>
      <c r="Y11" s="234">
        <v>1</v>
      </c>
      <c r="Z11" s="233">
        <v>1</v>
      </c>
      <c r="AA11" s="233">
        <f t="shared" si="4"/>
        <v>2</v>
      </c>
      <c r="AB11" s="235">
        <f t="shared" si="5"/>
        <v>0.5</v>
      </c>
      <c r="AC11" s="235"/>
      <c r="AD11" s="304" t="s">
        <v>409</v>
      </c>
    </row>
    <row r="12" spans="1:30" ht="120" x14ac:dyDescent="0.25">
      <c r="A12" s="333"/>
      <c r="B12" s="124" t="s">
        <v>39</v>
      </c>
      <c r="C12" s="450" t="s">
        <v>148</v>
      </c>
      <c r="D12" s="125" t="s">
        <v>149</v>
      </c>
      <c r="E12" s="125" t="s">
        <v>122</v>
      </c>
      <c r="F12" s="126" t="s">
        <v>146</v>
      </c>
      <c r="G12" s="125" t="s">
        <v>147</v>
      </c>
      <c r="H12" s="136"/>
      <c r="I12" s="133"/>
      <c r="J12" s="133"/>
      <c r="K12" s="133"/>
      <c r="L12" s="134">
        <f t="shared" si="0"/>
        <v>0</v>
      </c>
      <c r="M12" s="134">
        <v>1</v>
      </c>
      <c r="N12" s="134">
        <v>0.1111</v>
      </c>
      <c r="O12" s="134">
        <f t="shared" si="1"/>
        <v>0</v>
      </c>
      <c r="P12" s="134">
        <f t="shared" si="2"/>
        <v>0</v>
      </c>
      <c r="Q12" s="135"/>
      <c r="R12" s="233"/>
      <c r="S12" s="234">
        <v>0</v>
      </c>
      <c r="T12" s="233"/>
      <c r="U12" s="234">
        <v>0</v>
      </c>
      <c r="V12" s="233"/>
      <c r="W12" s="234">
        <v>1</v>
      </c>
      <c r="X12" s="233"/>
      <c r="Y12" s="234">
        <v>1</v>
      </c>
      <c r="Z12" s="233">
        <v>1</v>
      </c>
      <c r="AA12" s="233">
        <f t="shared" si="4"/>
        <v>2</v>
      </c>
      <c r="AB12" s="235">
        <f t="shared" si="5"/>
        <v>0.5</v>
      </c>
      <c r="AC12" s="235"/>
      <c r="AD12" s="304" t="s">
        <v>447</v>
      </c>
    </row>
    <row r="13" spans="1:30" ht="233.25" customHeight="1" thickBot="1" x14ac:dyDescent="0.3">
      <c r="A13" s="138" t="s">
        <v>150</v>
      </c>
      <c r="B13" s="124" t="s">
        <v>43</v>
      </c>
      <c r="C13" s="450" t="s">
        <v>151</v>
      </c>
      <c r="D13" s="125" t="s">
        <v>152</v>
      </c>
      <c r="E13" s="125" t="s">
        <v>153</v>
      </c>
      <c r="F13" s="126" t="s">
        <v>154</v>
      </c>
      <c r="G13" s="125" t="s">
        <v>155</v>
      </c>
      <c r="H13" s="139"/>
      <c r="I13" s="140"/>
      <c r="J13" s="140"/>
      <c r="K13" s="140"/>
      <c r="L13" s="141">
        <f t="shared" si="0"/>
        <v>0</v>
      </c>
      <c r="M13" s="141">
        <v>1</v>
      </c>
      <c r="N13" s="141">
        <v>0.1111</v>
      </c>
      <c r="O13" s="141">
        <f t="shared" si="1"/>
        <v>0</v>
      </c>
      <c r="P13" s="141">
        <f t="shared" si="2"/>
        <v>0</v>
      </c>
      <c r="Q13" s="142"/>
      <c r="R13" s="233"/>
      <c r="S13" s="234">
        <v>0</v>
      </c>
      <c r="T13" s="233"/>
      <c r="U13" s="234">
        <v>0</v>
      </c>
      <c r="V13" s="233"/>
      <c r="W13" s="234">
        <v>1</v>
      </c>
      <c r="X13" s="233"/>
      <c r="Y13" s="234">
        <v>1</v>
      </c>
      <c r="Z13" s="233">
        <v>1</v>
      </c>
      <c r="AA13" s="233">
        <f t="shared" si="4"/>
        <v>2</v>
      </c>
      <c r="AB13" s="235">
        <v>0.5</v>
      </c>
      <c r="AC13" s="235"/>
      <c r="AD13" s="280" t="s">
        <v>438</v>
      </c>
    </row>
    <row r="14" spans="1:30" ht="15.75" customHeight="1" x14ac:dyDescent="0.25">
      <c r="P14" s="143">
        <f>SUM(P4:P13)</f>
        <v>0</v>
      </c>
      <c r="AB14" s="248">
        <f>AVERAGE(AB4:AB13)</f>
        <v>0.6381066666666666</v>
      </c>
      <c r="AC14" s="248"/>
      <c r="AD14" s="303" t="e">
        <f>AVERAGE(AD5:AD10)*0.25</f>
        <v>#DIV/0!</v>
      </c>
    </row>
    <row r="15" spans="1:30" x14ac:dyDescent="0.25">
      <c r="A15" s="144"/>
    </row>
  </sheetData>
  <autoFilter ref="R3:S14"/>
  <mergeCells count="16">
    <mergeCell ref="AD2:AD3"/>
    <mergeCell ref="AC2:AC3"/>
    <mergeCell ref="A11:A12"/>
    <mergeCell ref="A1:Q1"/>
    <mergeCell ref="A2:G2"/>
    <mergeCell ref="H2:Q2"/>
    <mergeCell ref="B3:C3"/>
    <mergeCell ref="A4:A7"/>
    <mergeCell ref="A8:A10"/>
    <mergeCell ref="AA2:AA3"/>
    <mergeCell ref="AB2:AB3"/>
    <mergeCell ref="R2:S2"/>
    <mergeCell ref="T2:U2"/>
    <mergeCell ref="V2:W2"/>
    <mergeCell ref="X2:Y2"/>
    <mergeCell ref="Z2:Z3"/>
  </mergeCells>
  <conditionalFormatting sqref="L4:L13">
    <cfRule type="iconSet" priority="4">
      <iconSet iconSet="3Symbols">
        <cfvo type="percent" val="0"/>
        <cfvo type="percent" val="75"/>
        <cfvo type="percent" val="91"/>
      </iconSet>
    </cfRule>
    <cfRule type="dataBar" priority="5">
      <dataBar>
        <cfvo type="min"/>
        <cfvo type="max"/>
        <color rgb="FF63C384"/>
      </dataBar>
      <extLst>
        <ext xmlns:x14="http://schemas.microsoft.com/office/spreadsheetml/2009/9/main" uri="{B025F937-C7B1-47D3-B67F-A62EFF666E3E}">
          <x14:id>{8FD9F36A-DCC0-46E3-B2BD-297535247C34}</x14:id>
        </ext>
      </extLst>
    </cfRule>
  </conditionalFormatting>
  <conditionalFormatting sqref="AB4:AD5 AB6:AC13">
    <cfRule type="cellIs" dxfId="12" priority="3" operator="equal">
      <formula>1</formula>
    </cfRule>
  </conditionalFormatting>
  <conditionalFormatting sqref="AD6:AD12">
    <cfRule type="cellIs" dxfId="11" priority="2" operator="equal">
      <formula>1</formula>
    </cfRule>
  </conditionalFormatting>
  <conditionalFormatting sqref="AD13">
    <cfRule type="cellIs" dxfId="10" priority="1" operator="equal">
      <formula>1</formula>
    </cfRule>
  </conditionalFormatting>
  <printOptions horizontalCentered="1"/>
  <pageMargins left="0.70866141732283472" right="0.70866141732283472" top="0.55118110236220474" bottom="0.35433070866141736" header="0.31496062992125984" footer="0.31496062992125984"/>
  <pageSetup scale="68" orientation="landscape" r:id="rId1"/>
  <headerFooter>
    <oddFooter>Página &amp;P</oddFooter>
  </headerFooter>
  <extLst>
    <ext xmlns:x14="http://schemas.microsoft.com/office/spreadsheetml/2009/9/main" uri="{78C0D931-6437-407d-A8EE-F0AAD7539E65}">
      <x14:conditionalFormattings>
        <x14:conditionalFormatting xmlns:xm="http://schemas.microsoft.com/office/excel/2006/main">
          <x14:cfRule type="dataBar" id="{8FD9F36A-DCC0-46E3-B2BD-297535247C34}">
            <x14:dataBar minLength="0" maxLength="100" border="1" negativeBarBorderColorSameAsPositive="0">
              <x14:cfvo type="autoMin"/>
              <x14:cfvo type="autoMax"/>
              <x14:borderColor rgb="FF63C384"/>
              <x14:negativeFillColor rgb="FFFF0000"/>
              <x14:negativeBorderColor rgb="FFFF0000"/>
              <x14:axisColor rgb="FF000000"/>
            </x14:dataBar>
          </x14:cfRule>
          <xm:sqref>L4:L13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V43"/>
  <sheetViews>
    <sheetView view="pageBreakPreview" topLeftCell="C1" zoomScale="85" zoomScaleNormal="80" zoomScaleSheetLayoutView="85" workbookViewId="0">
      <selection activeCell="U4" sqref="U4:U26"/>
    </sheetView>
  </sheetViews>
  <sheetFormatPr baseColWidth="10" defaultRowHeight="15" x14ac:dyDescent="0.25"/>
  <cols>
    <col min="1" max="1" width="22" style="149" customWidth="1"/>
    <col min="2" max="2" width="4.42578125" style="146" bestFit="1" customWidth="1"/>
    <col min="3" max="3" width="30.42578125" style="146" customWidth="1"/>
    <col min="4" max="4" width="26.5703125" style="146" customWidth="1"/>
    <col min="5" max="5" width="14.85546875" style="146" customWidth="1"/>
    <col min="6" max="6" width="35.85546875" style="321" customWidth="1"/>
    <col min="7" max="7" width="20.42578125" style="148" customWidth="1"/>
    <col min="8" max="8" width="41" style="147" customWidth="1"/>
    <col min="9" max="16" width="11.42578125" style="146" hidden="1" customWidth="1"/>
    <col min="17" max="18" width="11.42578125" style="146" customWidth="1"/>
    <col min="19" max="19" width="17.140625" style="146" customWidth="1"/>
    <col min="20" max="20" width="54.5703125" style="146" hidden="1" customWidth="1"/>
    <col min="21" max="21" width="49.42578125" style="146" customWidth="1"/>
    <col min="22" max="22" width="0" style="262" hidden="1" customWidth="1"/>
    <col min="23" max="16384" width="11.42578125" style="146"/>
  </cols>
  <sheetData>
    <row r="1" spans="1:22" ht="19.5" thickBot="1" x14ac:dyDescent="0.35">
      <c r="A1" s="400" t="s">
        <v>238</v>
      </c>
      <c r="B1" s="400"/>
      <c r="C1" s="400"/>
      <c r="D1" s="400"/>
      <c r="E1" s="400"/>
      <c r="F1" s="400"/>
      <c r="G1" s="400"/>
      <c r="H1" s="400"/>
    </row>
    <row r="2" spans="1:22" ht="16.5" customHeight="1" thickBot="1" x14ac:dyDescent="0.3">
      <c r="A2" s="401" t="s">
        <v>237</v>
      </c>
      <c r="B2" s="402"/>
      <c r="C2" s="402"/>
      <c r="D2" s="402"/>
      <c r="E2" s="402"/>
      <c r="F2" s="402"/>
      <c r="G2" s="402"/>
      <c r="H2" s="403"/>
      <c r="I2" s="345" t="s">
        <v>298</v>
      </c>
      <c r="J2" s="346"/>
      <c r="K2" s="345" t="s">
        <v>299</v>
      </c>
      <c r="L2" s="346"/>
      <c r="M2" s="345" t="s">
        <v>300</v>
      </c>
      <c r="N2" s="346"/>
      <c r="O2" s="345" t="s">
        <v>301</v>
      </c>
      <c r="P2" s="346"/>
      <c r="Q2" s="326" t="s">
        <v>304</v>
      </c>
      <c r="R2" s="326" t="s">
        <v>14</v>
      </c>
      <c r="S2" s="327" t="s">
        <v>305</v>
      </c>
      <c r="T2" s="325" t="s">
        <v>318</v>
      </c>
    </row>
    <row r="3" spans="1:22" ht="34.5" customHeight="1" thickBot="1" x14ac:dyDescent="0.3">
      <c r="A3" s="212" t="s">
        <v>3</v>
      </c>
      <c r="B3" s="409" t="s">
        <v>236</v>
      </c>
      <c r="C3" s="410"/>
      <c r="D3" s="211" t="s">
        <v>5</v>
      </c>
      <c r="E3" s="210" t="s">
        <v>8</v>
      </c>
      <c r="F3" s="209" t="s">
        <v>111</v>
      </c>
      <c r="G3" s="208" t="s">
        <v>235</v>
      </c>
      <c r="H3" s="207" t="s">
        <v>7</v>
      </c>
      <c r="I3" s="236" t="s">
        <v>302</v>
      </c>
      <c r="J3" s="236" t="s">
        <v>303</v>
      </c>
      <c r="K3" s="236" t="s">
        <v>302</v>
      </c>
      <c r="L3" s="236" t="s">
        <v>303</v>
      </c>
      <c r="M3" s="236" t="s">
        <v>302</v>
      </c>
      <c r="N3" s="236" t="s">
        <v>303</v>
      </c>
      <c r="O3" s="236" t="s">
        <v>302</v>
      </c>
      <c r="P3" s="236" t="s">
        <v>303</v>
      </c>
      <c r="Q3" s="328"/>
      <c r="R3" s="328"/>
      <c r="S3" s="329"/>
      <c r="T3" s="325"/>
      <c r="U3" s="306" t="s">
        <v>415</v>
      </c>
    </row>
    <row r="4" spans="1:22" ht="205.5" customHeight="1" thickBot="1" x14ac:dyDescent="0.3">
      <c r="A4" s="265" t="s">
        <v>234</v>
      </c>
      <c r="B4" s="206" t="s">
        <v>20</v>
      </c>
      <c r="C4" s="199" t="s">
        <v>233</v>
      </c>
      <c r="D4" s="204" t="s">
        <v>232</v>
      </c>
      <c r="E4" s="205">
        <v>43342</v>
      </c>
      <c r="F4" s="313" t="s">
        <v>231</v>
      </c>
      <c r="G4" s="204" t="s">
        <v>230</v>
      </c>
      <c r="H4" s="203" t="s">
        <v>229</v>
      </c>
      <c r="I4" s="235">
        <v>0.2</v>
      </c>
      <c r="J4" s="234">
        <v>0</v>
      </c>
      <c r="K4" s="268"/>
      <c r="L4" s="234">
        <v>0</v>
      </c>
      <c r="M4" s="233"/>
      <c r="N4" s="234">
        <v>1</v>
      </c>
      <c r="O4" s="233"/>
      <c r="P4" s="234">
        <v>0</v>
      </c>
      <c r="Q4" s="233">
        <f>I4+K4+M4+O4</f>
        <v>0.2</v>
      </c>
      <c r="R4" s="233">
        <f>J4+L4+N4+P4</f>
        <v>1</v>
      </c>
      <c r="S4" s="235">
        <f t="shared" ref="S4:S26" si="0">Q4/R4</f>
        <v>0.2</v>
      </c>
      <c r="T4" s="253" t="s">
        <v>325</v>
      </c>
      <c r="U4" s="253" t="s">
        <v>427</v>
      </c>
    </row>
    <row r="5" spans="1:22" ht="109.5" customHeight="1" x14ac:dyDescent="0.25">
      <c r="A5" s="404" t="s">
        <v>228</v>
      </c>
      <c r="B5" s="202" t="s">
        <v>26</v>
      </c>
      <c r="C5" s="201" t="s">
        <v>227</v>
      </c>
      <c r="D5" s="199" t="s">
        <v>226</v>
      </c>
      <c r="E5" s="200" t="s">
        <v>225</v>
      </c>
      <c r="F5" s="314" t="s">
        <v>224</v>
      </c>
      <c r="G5" s="198" t="s">
        <v>164</v>
      </c>
      <c r="H5" s="197" t="s">
        <v>118</v>
      </c>
      <c r="I5" s="233">
        <v>1</v>
      </c>
      <c r="J5" s="234">
        <v>0</v>
      </c>
      <c r="K5" s="233"/>
      <c r="L5" s="234">
        <v>1</v>
      </c>
      <c r="M5" s="233"/>
      <c r="N5" s="234">
        <v>1</v>
      </c>
      <c r="O5" s="233"/>
      <c r="P5" s="234">
        <v>2</v>
      </c>
      <c r="Q5" s="233">
        <v>2</v>
      </c>
      <c r="R5" s="233">
        <f t="shared" ref="R5:R26" si="1">J5+L5+N5+P5</f>
        <v>4</v>
      </c>
      <c r="S5" s="235">
        <f t="shared" si="0"/>
        <v>0.5</v>
      </c>
      <c r="T5" s="253" t="s">
        <v>326</v>
      </c>
      <c r="U5" s="253" t="s">
        <v>411</v>
      </c>
    </row>
    <row r="6" spans="1:22" ht="225.75" customHeight="1" x14ac:dyDescent="0.25">
      <c r="A6" s="405"/>
      <c r="B6" s="407" t="s">
        <v>31</v>
      </c>
      <c r="C6" s="408" t="s">
        <v>223</v>
      </c>
      <c r="D6" s="411" t="s">
        <v>222</v>
      </c>
      <c r="E6" s="191">
        <v>43190</v>
      </c>
      <c r="F6" s="315" t="s">
        <v>221</v>
      </c>
      <c r="G6" s="195" t="s">
        <v>219</v>
      </c>
      <c r="H6" s="196" t="s">
        <v>218</v>
      </c>
      <c r="I6" s="233">
        <v>0.25</v>
      </c>
      <c r="J6" s="234">
        <v>1</v>
      </c>
      <c r="K6" s="233"/>
      <c r="L6" s="234">
        <v>0</v>
      </c>
      <c r="M6" s="233"/>
      <c r="N6" s="234">
        <v>0</v>
      </c>
      <c r="O6" s="233"/>
      <c r="P6" s="234">
        <v>0</v>
      </c>
      <c r="Q6" s="233">
        <f t="shared" ref="Q5:Q26" si="2">I6+K6+M6+O6</f>
        <v>0.25</v>
      </c>
      <c r="R6" s="233">
        <f t="shared" si="1"/>
        <v>1</v>
      </c>
      <c r="S6" s="235">
        <f t="shared" si="0"/>
        <v>0.25</v>
      </c>
      <c r="T6" s="253" t="s">
        <v>327</v>
      </c>
      <c r="U6" s="253" t="s">
        <v>327</v>
      </c>
      <c r="V6" s="146">
        <f>I6/J6</f>
        <v>0.25</v>
      </c>
    </row>
    <row r="7" spans="1:22" ht="150" customHeight="1" x14ac:dyDescent="0.25">
      <c r="A7" s="405"/>
      <c r="B7" s="407"/>
      <c r="C7" s="408"/>
      <c r="D7" s="411"/>
      <c r="E7" s="191">
        <v>43343</v>
      </c>
      <c r="F7" s="316" t="s">
        <v>220</v>
      </c>
      <c r="G7" s="195" t="s">
        <v>219</v>
      </c>
      <c r="H7" s="196" t="s">
        <v>218</v>
      </c>
      <c r="I7" s="233">
        <v>0</v>
      </c>
      <c r="J7" s="234">
        <v>0</v>
      </c>
      <c r="K7" s="233"/>
      <c r="L7" s="234">
        <v>0</v>
      </c>
      <c r="M7" s="233"/>
      <c r="N7" s="234">
        <v>1</v>
      </c>
      <c r="O7" s="233"/>
      <c r="P7" s="234">
        <v>0</v>
      </c>
      <c r="Q7" s="233">
        <v>0.3</v>
      </c>
      <c r="R7" s="233">
        <f t="shared" si="1"/>
        <v>1</v>
      </c>
      <c r="S7" s="235">
        <f t="shared" si="0"/>
        <v>0.3</v>
      </c>
      <c r="T7" s="253" t="s">
        <v>328</v>
      </c>
      <c r="U7" s="253" t="s">
        <v>431</v>
      </c>
      <c r="V7" s="146"/>
    </row>
    <row r="8" spans="1:22" ht="111" customHeight="1" x14ac:dyDescent="0.25">
      <c r="A8" s="405"/>
      <c r="B8" s="407"/>
      <c r="C8" s="408"/>
      <c r="D8" s="411"/>
      <c r="E8" s="191">
        <v>43281</v>
      </c>
      <c r="F8" s="316" t="s">
        <v>217</v>
      </c>
      <c r="G8" s="195" t="s">
        <v>164</v>
      </c>
      <c r="H8" s="174" t="s">
        <v>118</v>
      </c>
      <c r="I8" s="233">
        <v>0</v>
      </c>
      <c r="J8" s="234">
        <v>0</v>
      </c>
      <c r="K8" s="233"/>
      <c r="L8" s="234">
        <v>1</v>
      </c>
      <c r="M8" s="233"/>
      <c r="N8" s="234">
        <v>0</v>
      </c>
      <c r="O8" s="233"/>
      <c r="P8" s="234">
        <v>0</v>
      </c>
      <c r="Q8" s="233">
        <f t="shared" si="2"/>
        <v>0</v>
      </c>
      <c r="R8" s="233">
        <f t="shared" si="1"/>
        <v>1</v>
      </c>
      <c r="S8" s="235">
        <f t="shared" si="0"/>
        <v>0</v>
      </c>
      <c r="T8" s="253" t="s">
        <v>329</v>
      </c>
      <c r="U8" s="253" t="s">
        <v>441</v>
      </c>
      <c r="V8" s="146"/>
    </row>
    <row r="9" spans="1:22" ht="98.25" customHeight="1" x14ac:dyDescent="0.25">
      <c r="A9" s="405"/>
      <c r="B9" s="407"/>
      <c r="C9" s="408"/>
      <c r="D9" s="411"/>
      <c r="E9" s="191">
        <v>43403</v>
      </c>
      <c r="F9" s="316" t="s">
        <v>216</v>
      </c>
      <c r="G9" s="195" t="s">
        <v>215</v>
      </c>
      <c r="H9" s="196" t="s">
        <v>214</v>
      </c>
      <c r="I9" s="233">
        <v>0</v>
      </c>
      <c r="J9" s="234">
        <v>0</v>
      </c>
      <c r="K9" s="233"/>
      <c r="L9" s="234">
        <v>0</v>
      </c>
      <c r="M9" s="233"/>
      <c r="N9" s="234">
        <v>0</v>
      </c>
      <c r="O9" s="233"/>
      <c r="P9" s="234">
        <v>1</v>
      </c>
      <c r="Q9" s="233">
        <f t="shared" si="2"/>
        <v>0</v>
      </c>
      <c r="R9" s="233">
        <f t="shared" si="1"/>
        <v>1</v>
      </c>
      <c r="S9" s="235">
        <f t="shared" si="0"/>
        <v>0</v>
      </c>
      <c r="T9" s="253" t="s">
        <v>330</v>
      </c>
      <c r="U9" s="253" t="s">
        <v>428</v>
      </c>
      <c r="V9" s="146"/>
    </row>
    <row r="10" spans="1:22" ht="150.75" customHeight="1" x14ac:dyDescent="0.25">
      <c r="A10" s="405"/>
      <c r="B10" s="407"/>
      <c r="C10" s="408"/>
      <c r="D10" s="411"/>
      <c r="E10" s="191">
        <v>43434</v>
      </c>
      <c r="F10" s="316" t="s">
        <v>442</v>
      </c>
      <c r="G10" s="195" t="s">
        <v>160</v>
      </c>
      <c r="H10" s="174" t="s">
        <v>118</v>
      </c>
      <c r="I10" s="233">
        <v>0.25</v>
      </c>
      <c r="J10" s="234">
        <v>0</v>
      </c>
      <c r="K10" s="233"/>
      <c r="L10" s="234">
        <v>0</v>
      </c>
      <c r="M10" s="233"/>
      <c r="N10" s="234">
        <v>0</v>
      </c>
      <c r="O10" s="233"/>
      <c r="P10" s="234">
        <v>1</v>
      </c>
      <c r="Q10" s="233">
        <f t="shared" si="2"/>
        <v>0.25</v>
      </c>
      <c r="R10" s="233">
        <f t="shared" si="1"/>
        <v>1</v>
      </c>
      <c r="S10" s="235">
        <f t="shared" si="0"/>
        <v>0.25</v>
      </c>
      <c r="T10" s="253" t="s">
        <v>432</v>
      </c>
      <c r="U10" s="253" t="s">
        <v>443</v>
      </c>
    </row>
    <row r="11" spans="1:22" ht="76.5" customHeight="1" thickBot="1" x14ac:dyDescent="0.3">
      <c r="A11" s="406"/>
      <c r="B11" s="194" t="s">
        <v>140</v>
      </c>
      <c r="C11" s="193" t="s">
        <v>213</v>
      </c>
      <c r="D11" s="193" t="s">
        <v>212</v>
      </c>
      <c r="E11" s="192" t="s">
        <v>211</v>
      </c>
      <c r="F11" s="317" t="s">
        <v>210</v>
      </c>
      <c r="G11" s="171" t="s">
        <v>209</v>
      </c>
      <c r="H11" s="170" t="s">
        <v>208</v>
      </c>
      <c r="I11" s="235">
        <v>0.2</v>
      </c>
      <c r="J11" s="246">
        <v>0</v>
      </c>
      <c r="K11" s="235"/>
      <c r="L11" s="246">
        <v>0</v>
      </c>
      <c r="M11" s="235"/>
      <c r="N11" s="246">
        <v>0</v>
      </c>
      <c r="O11" s="235"/>
      <c r="P11" s="246">
        <v>0.8</v>
      </c>
      <c r="Q11" s="235">
        <v>0.4</v>
      </c>
      <c r="R11" s="235">
        <f t="shared" si="1"/>
        <v>0.8</v>
      </c>
      <c r="S11" s="235">
        <f t="shared" si="0"/>
        <v>0.5</v>
      </c>
      <c r="T11" s="254" t="s">
        <v>331</v>
      </c>
      <c r="U11" s="451" t="s">
        <v>440</v>
      </c>
    </row>
    <row r="12" spans="1:22" ht="135" x14ac:dyDescent="0.25">
      <c r="A12" s="397" t="s">
        <v>207</v>
      </c>
      <c r="B12" s="412" t="s">
        <v>36</v>
      </c>
      <c r="C12" s="416" t="s">
        <v>206</v>
      </c>
      <c r="D12" s="414" t="s">
        <v>205</v>
      </c>
      <c r="E12" s="169" t="s">
        <v>306</v>
      </c>
      <c r="F12" s="311" t="s">
        <v>204</v>
      </c>
      <c r="G12" s="168" t="s">
        <v>164</v>
      </c>
      <c r="H12" s="166" t="s">
        <v>118</v>
      </c>
      <c r="I12" s="235">
        <v>0.25</v>
      </c>
      <c r="J12" s="246">
        <v>0.25</v>
      </c>
      <c r="K12" s="235"/>
      <c r="L12" s="246">
        <v>0.25</v>
      </c>
      <c r="M12" s="235"/>
      <c r="N12" s="246">
        <v>0.25</v>
      </c>
      <c r="O12" s="235"/>
      <c r="P12" s="246">
        <v>0.25</v>
      </c>
      <c r="Q12" s="233">
        <v>0.75</v>
      </c>
      <c r="R12" s="235">
        <f t="shared" si="1"/>
        <v>1</v>
      </c>
      <c r="S12" s="235">
        <f t="shared" si="0"/>
        <v>0.75</v>
      </c>
      <c r="T12" s="253" t="s">
        <v>332</v>
      </c>
      <c r="U12" s="393" t="s">
        <v>433</v>
      </c>
      <c r="V12" s="146">
        <f>I12/J12</f>
        <v>1</v>
      </c>
    </row>
    <row r="13" spans="1:22" ht="100.5" customHeight="1" x14ac:dyDescent="0.25">
      <c r="A13" s="398"/>
      <c r="B13" s="413"/>
      <c r="C13" s="417"/>
      <c r="D13" s="415"/>
      <c r="E13" s="191" t="s">
        <v>203</v>
      </c>
      <c r="F13" s="312" t="s">
        <v>202</v>
      </c>
      <c r="G13" s="162" t="s">
        <v>164</v>
      </c>
      <c r="H13" s="160" t="s">
        <v>118</v>
      </c>
      <c r="I13" s="235">
        <v>0.25</v>
      </c>
      <c r="J13" s="246">
        <v>0</v>
      </c>
      <c r="K13" s="235"/>
      <c r="L13" s="246">
        <v>0.5</v>
      </c>
      <c r="M13" s="235"/>
      <c r="N13" s="246">
        <v>0.5</v>
      </c>
      <c r="O13" s="235"/>
      <c r="P13" s="246">
        <v>0</v>
      </c>
      <c r="Q13" s="233">
        <v>0.75</v>
      </c>
      <c r="R13" s="235">
        <f t="shared" si="1"/>
        <v>1</v>
      </c>
      <c r="S13" s="235">
        <f t="shared" si="0"/>
        <v>0.75</v>
      </c>
      <c r="T13" s="253" t="s">
        <v>333</v>
      </c>
      <c r="U13" s="394"/>
    </row>
    <row r="14" spans="1:22" ht="54" customHeight="1" x14ac:dyDescent="0.25">
      <c r="A14" s="398"/>
      <c r="B14" s="413"/>
      <c r="C14" s="417"/>
      <c r="D14" s="415"/>
      <c r="E14" s="191" t="s">
        <v>201</v>
      </c>
      <c r="F14" s="312" t="s">
        <v>200</v>
      </c>
      <c r="G14" s="162" t="s">
        <v>164</v>
      </c>
      <c r="H14" s="160" t="s">
        <v>118</v>
      </c>
      <c r="I14" s="235">
        <v>0.1</v>
      </c>
      <c r="J14" s="246">
        <v>0</v>
      </c>
      <c r="K14" s="235"/>
      <c r="L14" s="246">
        <v>0</v>
      </c>
      <c r="M14" s="235"/>
      <c r="N14" s="246">
        <v>0</v>
      </c>
      <c r="O14" s="235"/>
      <c r="P14" s="246">
        <v>1</v>
      </c>
      <c r="Q14" s="233">
        <v>0</v>
      </c>
      <c r="R14" s="235">
        <f t="shared" si="1"/>
        <v>1</v>
      </c>
      <c r="S14" s="235">
        <f t="shared" si="0"/>
        <v>0</v>
      </c>
      <c r="T14" s="253" t="s">
        <v>334</v>
      </c>
      <c r="U14" s="253" t="s">
        <v>426</v>
      </c>
    </row>
    <row r="15" spans="1:22" ht="130.5" customHeight="1" x14ac:dyDescent="0.25">
      <c r="A15" s="398"/>
      <c r="B15" s="190" t="s">
        <v>39</v>
      </c>
      <c r="C15" s="161" t="s">
        <v>199</v>
      </c>
      <c r="D15" s="415"/>
      <c r="E15" s="163">
        <v>43464</v>
      </c>
      <c r="F15" s="312" t="s">
        <v>198</v>
      </c>
      <c r="G15" s="161" t="s">
        <v>197</v>
      </c>
      <c r="H15" s="160" t="s">
        <v>187</v>
      </c>
      <c r="I15" s="235">
        <v>0.25</v>
      </c>
      <c r="J15" s="246">
        <v>0</v>
      </c>
      <c r="K15" s="235"/>
      <c r="L15" s="246">
        <v>0</v>
      </c>
      <c r="M15" s="235"/>
      <c r="N15" s="246">
        <v>0</v>
      </c>
      <c r="O15" s="235"/>
      <c r="P15" s="246">
        <v>1</v>
      </c>
      <c r="Q15" s="235">
        <v>0.75</v>
      </c>
      <c r="R15" s="235">
        <f t="shared" si="1"/>
        <v>1</v>
      </c>
      <c r="S15" s="235">
        <f t="shared" si="0"/>
        <v>0.75</v>
      </c>
      <c r="T15" s="253" t="s">
        <v>335</v>
      </c>
      <c r="U15" s="253" t="s">
        <v>444</v>
      </c>
    </row>
    <row r="16" spans="1:22" ht="135" x14ac:dyDescent="0.25">
      <c r="A16" s="398"/>
      <c r="B16" s="190" t="s">
        <v>196</v>
      </c>
      <c r="C16" s="189" t="s">
        <v>195</v>
      </c>
      <c r="D16" s="395" t="s">
        <v>194</v>
      </c>
      <c r="E16" s="395" t="s">
        <v>193</v>
      </c>
      <c r="F16" s="310" t="s">
        <v>192</v>
      </c>
      <c r="G16" s="162" t="s">
        <v>188</v>
      </c>
      <c r="H16" s="188" t="s">
        <v>187</v>
      </c>
      <c r="I16" s="235">
        <v>0.25</v>
      </c>
      <c r="J16" s="246">
        <v>0.25</v>
      </c>
      <c r="K16" s="235"/>
      <c r="L16" s="246">
        <v>0.25</v>
      </c>
      <c r="M16" s="235"/>
      <c r="N16" s="246">
        <v>0.25</v>
      </c>
      <c r="O16" s="235"/>
      <c r="P16" s="246">
        <v>0.25</v>
      </c>
      <c r="Q16" s="268">
        <v>1</v>
      </c>
      <c r="R16" s="235">
        <f t="shared" ref="R16:R17" si="3">J16+L16+N16+P16</f>
        <v>1</v>
      </c>
      <c r="S16" s="235">
        <f t="shared" si="0"/>
        <v>1</v>
      </c>
      <c r="T16" s="253" t="s">
        <v>336</v>
      </c>
      <c r="U16" s="393" t="s">
        <v>445</v>
      </c>
      <c r="V16" s="146">
        <f t="shared" ref="V16:V17" si="4">I16/J16</f>
        <v>1</v>
      </c>
    </row>
    <row r="17" spans="1:22" ht="132" customHeight="1" x14ac:dyDescent="0.25">
      <c r="A17" s="398"/>
      <c r="B17" s="187" t="s">
        <v>191</v>
      </c>
      <c r="C17" s="186" t="s">
        <v>190</v>
      </c>
      <c r="D17" s="396"/>
      <c r="E17" s="396"/>
      <c r="F17" s="307" t="s">
        <v>189</v>
      </c>
      <c r="G17" s="162" t="s">
        <v>188</v>
      </c>
      <c r="H17" s="188" t="s">
        <v>187</v>
      </c>
      <c r="I17" s="235">
        <v>0.25</v>
      </c>
      <c r="J17" s="246">
        <v>0.25</v>
      </c>
      <c r="K17" s="235"/>
      <c r="L17" s="246">
        <v>0.25</v>
      </c>
      <c r="M17" s="235"/>
      <c r="N17" s="246">
        <v>0.25</v>
      </c>
      <c r="O17" s="235"/>
      <c r="P17" s="246">
        <v>0.25</v>
      </c>
      <c r="Q17" s="268">
        <v>1</v>
      </c>
      <c r="R17" s="235">
        <f t="shared" si="3"/>
        <v>1</v>
      </c>
      <c r="S17" s="235">
        <f t="shared" si="0"/>
        <v>1</v>
      </c>
      <c r="T17" s="253" t="s">
        <v>337</v>
      </c>
      <c r="U17" s="394"/>
      <c r="V17" s="146">
        <f t="shared" si="4"/>
        <v>1</v>
      </c>
    </row>
    <row r="18" spans="1:22" ht="165" customHeight="1" thickBot="1" x14ac:dyDescent="0.3">
      <c r="A18" s="399"/>
      <c r="B18" s="185" t="s">
        <v>186</v>
      </c>
      <c r="C18" s="184" t="s">
        <v>185</v>
      </c>
      <c r="D18" s="158" t="s">
        <v>184</v>
      </c>
      <c r="E18" s="183">
        <v>43434</v>
      </c>
      <c r="F18" s="318" t="s">
        <v>183</v>
      </c>
      <c r="G18" s="158" t="s">
        <v>182</v>
      </c>
      <c r="H18" s="182" t="s">
        <v>181</v>
      </c>
      <c r="I18" s="267">
        <v>0.25</v>
      </c>
      <c r="J18" s="266">
        <v>0.25</v>
      </c>
      <c r="K18" s="233"/>
      <c r="L18" s="266">
        <v>0.25</v>
      </c>
      <c r="M18" s="233"/>
      <c r="N18" s="266">
        <v>0.25</v>
      </c>
      <c r="O18" s="233"/>
      <c r="P18" s="266">
        <v>0.25</v>
      </c>
      <c r="Q18" s="233">
        <f t="shared" si="2"/>
        <v>0.25</v>
      </c>
      <c r="R18" s="233">
        <f t="shared" si="1"/>
        <v>1</v>
      </c>
      <c r="S18" s="235">
        <f t="shared" si="0"/>
        <v>0.25</v>
      </c>
      <c r="T18" s="253" t="s">
        <v>345</v>
      </c>
      <c r="U18" s="304" t="s">
        <v>425</v>
      </c>
    </row>
    <row r="19" spans="1:22" ht="123" customHeight="1" x14ac:dyDescent="0.25">
      <c r="A19" s="430" t="s">
        <v>180</v>
      </c>
      <c r="B19" s="431" t="s">
        <v>43</v>
      </c>
      <c r="C19" s="433" t="s">
        <v>179</v>
      </c>
      <c r="D19" s="180" t="s">
        <v>178</v>
      </c>
      <c r="E19" s="181" t="s">
        <v>162</v>
      </c>
      <c r="F19" s="181" t="s">
        <v>177</v>
      </c>
      <c r="G19" s="179" t="s">
        <v>176</v>
      </c>
      <c r="H19" s="178" t="s">
        <v>118</v>
      </c>
      <c r="I19" s="233">
        <v>3</v>
      </c>
      <c r="J19" s="234">
        <v>3</v>
      </c>
      <c r="K19" s="233"/>
      <c r="L19" s="234">
        <v>3</v>
      </c>
      <c r="M19" s="233"/>
      <c r="N19" s="234">
        <v>3</v>
      </c>
      <c r="O19" s="233"/>
      <c r="P19" s="234">
        <v>2</v>
      </c>
      <c r="Q19" s="233">
        <f t="shared" si="2"/>
        <v>3</v>
      </c>
      <c r="R19" s="233">
        <f t="shared" si="1"/>
        <v>11</v>
      </c>
      <c r="S19" s="235">
        <f t="shared" si="0"/>
        <v>0.27272727272727271</v>
      </c>
      <c r="T19" s="253" t="s">
        <v>338</v>
      </c>
      <c r="U19" s="253" t="s">
        <v>434</v>
      </c>
      <c r="V19" s="146">
        <f>I19/J19</f>
        <v>1</v>
      </c>
    </row>
    <row r="20" spans="1:22" ht="106.5" customHeight="1" x14ac:dyDescent="0.25">
      <c r="A20" s="405"/>
      <c r="B20" s="407"/>
      <c r="C20" s="408"/>
      <c r="D20" s="176" t="s">
        <v>175</v>
      </c>
      <c r="E20" s="177">
        <v>43296</v>
      </c>
      <c r="F20" s="319" t="s">
        <v>174</v>
      </c>
      <c r="G20" s="175" t="s">
        <v>171</v>
      </c>
      <c r="H20" s="174" t="s">
        <v>170</v>
      </c>
      <c r="I20" s="233">
        <v>0</v>
      </c>
      <c r="J20" s="234">
        <v>0</v>
      </c>
      <c r="K20" s="233"/>
      <c r="L20" s="234">
        <v>1</v>
      </c>
      <c r="M20" s="233"/>
      <c r="N20" s="234">
        <v>0</v>
      </c>
      <c r="O20" s="233"/>
      <c r="P20" s="234">
        <v>1</v>
      </c>
      <c r="Q20" s="233">
        <f t="shared" si="2"/>
        <v>0</v>
      </c>
      <c r="R20" s="233">
        <f t="shared" si="1"/>
        <v>2</v>
      </c>
      <c r="S20" s="235">
        <f t="shared" si="0"/>
        <v>0</v>
      </c>
      <c r="T20" s="253" t="s">
        <v>339</v>
      </c>
      <c r="U20" s="253" t="s">
        <v>446</v>
      </c>
      <c r="V20" s="146"/>
    </row>
    <row r="21" spans="1:22" ht="106.5" customHeight="1" thickBot="1" x14ac:dyDescent="0.3">
      <c r="A21" s="406"/>
      <c r="B21" s="432"/>
      <c r="C21" s="434"/>
      <c r="D21" s="172" t="s">
        <v>173</v>
      </c>
      <c r="E21" s="173">
        <v>43131</v>
      </c>
      <c r="F21" s="320" t="s">
        <v>172</v>
      </c>
      <c r="G21" s="171" t="s">
        <v>171</v>
      </c>
      <c r="H21" s="170" t="s">
        <v>170</v>
      </c>
      <c r="I21" s="233">
        <v>1</v>
      </c>
      <c r="J21" s="234">
        <v>1</v>
      </c>
      <c r="K21" s="233"/>
      <c r="L21" s="234">
        <v>0</v>
      </c>
      <c r="M21" s="233"/>
      <c r="N21" s="234">
        <v>0</v>
      </c>
      <c r="O21" s="233"/>
      <c r="P21" s="234">
        <v>0</v>
      </c>
      <c r="Q21" s="233">
        <f t="shared" si="2"/>
        <v>1</v>
      </c>
      <c r="R21" s="233">
        <f t="shared" si="1"/>
        <v>1</v>
      </c>
      <c r="S21" s="235">
        <f t="shared" si="0"/>
        <v>1</v>
      </c>
      <c r="T21" s="253" t="s">
        <v>340</v>
      </c>
      <c r="U21" s="253" t="s">
        <v>340</v>
      </c>
      <c r="V21" s="146">
        <f>I21/J21</f>
        <v>1</v>
      </c>
    </row>
    <row r="22" spans="1:22" ht="121.5" customHeight="1" x14ac:dyDescent="0.25">
      <c r="A22" s="420" t="s">
        <v>169</v>
      </c>
      <c r="B22" s="412" t="s">
        <v>53</v>
      </c>
      <c r="C22" s="424" t="s">
        <v>168</v>
      </c>
      <c r="D22" s="168" t="s">
        <v>167</v>
      </c>
      <c r="E22" s="169" t="s">
        <v>166</v>
      </c>
      <c r="F22" s="309" t="s">
        <v>165</v>
      </c>
      <c r="G22" s="167" t="s">
        <v>164</v>
      </c>
      <c r="H22" s="166" t="s">
        <v>118</v>
      </c>
      <c r="I22" s="233">
        <v>0</v>
      </c>
      <c r="J22" s="234">
        <v>0</v>
      </c>
      <c r="K22" s="233"/>
      <c r="L22" s="234">
        <v>1</v>
      </c>
      <c r="M22" s="233"/>
      <c r="N22" s="234">
        <v>0</v>
      </c>
      <c r="O22" s="233"/>
      <c r="P22" s="234">
        <v>1</v>
      </c>
      <c r="Q22" s="233">
        <f t="shared" si="2"/>
        <v>0</v>
      </c>
      <c r="R22" s="233">
        <f t="shared" si="1"/>
        <v>2</v>
      </c>
      <c r="S22" s="235">
        <f t="shared" si="0"/>
        <v>0</v>
      </c>
      <c r="T22" s="253" t="s">
        <v>341</v>
      </c>
      <c r="U22" s="253" t="s">
        <v>413</v>
      </c>
      <c r="V22" s="146"/>
    </row>
    <row r="23" spans="1:22" ht="60" hidden="1" x14ac:dyDescent="0.25">
      <c r="A23" s="421"/>
      <c r="B23" s="428"/>
      <c r="C23" s="425"/>
      <c r="D23" s="164" t="s">
        <v>354</v>
      </c>
      <c r="E23" s="165">
        <v>43403</v>
      </c>
      <c r="F23" s="308" t="s">
        <v>355</v>
      </c>
      <c r="G23" s="164" t="s">
        <v>356</v>
      </c>
      <c r="H23" s="160" t="s">
        <v>118</v>
      </c>
      <c r="I23" s="233">
        <v>0</v>
      </c>
      <c r="J23" s="234">
        <v>0</v>
      </c>
      <c r="K23" s="233"/>
      <c r="L23" s="234">
        <v>0</v>
      </c>
      <c r="M23" s="233"/>
      <c r="N23" s="234">
        <v>0</v>
      </c>
      <c r="O23" s="233"/>
      <c r="P23" s="234">
        <v>1</v>
      </c>
      <c r="Q23" s="233">
        <f t="shared" si="2"/>
        <v>0</v>
      </c>
      <c r="R23" s="233">
        <f t="shared" si="1"/>
        <v>1</v>
      </c>
      <c r="S23" s="235">
        <f t="shared" si="0"/>
        <v>0</v>
      </c>
      <c r="T23" s="253" t="s">
        <v>342</v>
      </c>
      <c r="U23" s="253" t="s">
        <v>429</v>
      </c>
      <c r="V23" s="146"/>
    </row>
    <row r="24" spans="1:22" ht="105" x14ac:dyDescent="0.25">
      <c r="A24" s="422"/>
      <c r="B24" s="413"/>
      <c r="C24" s="426"/>
      <c r="D24" s="418" t="s">
        <v>163</v>
      </c>
      <c r="E24" s="163" t="s">
        <v>162</v>
      </c>
      <c r="F24" s="312" t="s">
        <v>161</v>
      </c>
      <c r="G24" s="161" t="s">
        <v>160</v>
      </c>
      <c r="H24" s="160" t="s">
        <v>118</v>
      </c>
      <c r="I24" s="233">
        <v>3</v>
      </c>
      <c r="J24" s="234">
        <v>3</v>
      </c>
      <c r="K24" s="233"/>
      <c r="L24" s="234">
        <v>3</v>
      </c>
      <c r="M24" s="233"/>
      <c r="N24" s="234">
        <v>3</v>
      </c>
      <c r="O24" s="233"/>
      <c r="P24" s="234">
        <v>2</v>
      </c>
      <c r="Q24" s="233">
        <v>7</v>
      </c>
      <c r="R24" s="233">
        <f t="shared" si="1"/>
        <v>11</v>
      </c>
      <c r="S24" s="235">
        <f t="shared" si="0"/>
        <v>0.63636363636363635</v>
      </c>
      <c r="T24" s="253" t="s">
        <v>338</v>
      </c>
      <c r="U24" s="253" t="s">
        <v>414</v>
      </c>
      <c r="V24" s="146">
        <f t="shared" ref="V24:V25" si="5">I24/J24</f>
        <v>1</v>
      </c>
    </row>
    <row r="25" spans="1:22" ht="135" x14ac:dyDescent="0.25">
      <c r="A25" s="422"/>
      <c r="B25" s="413"/>
      <c r="C25" s="426"/>
      <c r="D25" s="418"/>
      <c r="E25" s="163" t="s">
        <v>158</v>
      </c>
      <c r="F25" s="310" t="s">
        <v>159</v>
      </c>
      <c r="G25" s="161" t="s">
        <v>156</v>
      </c>
      <c r="H25" s="160" t="s">
        <v>123</v>
      </c>
      <c r="I25" s="233">
        <v>1</v>
      </c>
      <c r="J25" s="234">
        <v>1</v>
      </c>
      <c r="K25" s="233"/>
      <c r="L25" s="234">
        <v>0</v>
      </c>
      <c r="M25" s="233"/>
      <c r="N25" s="234">
        <v>1</v>
      </c>
      <c r="O25" s="233"/>
      <c r="P25" s="234">
        <v>0</v>
      </c>
      <c r="Q25" s="233">
        <f t="shared" si="2"/>
        <v>1</v>
      </c>
      <c r="R25" s="233">
        <f t="shared" si="1"/>
        <v>2</v>
      </c>
      <c r="S25" s="235">
        <f t="shared" si="0"/>
        <v>0.5</v>
      </c>
      <c r="T25" s="253" t="s">
        <v>343</v>
      </c>
      <c r="U25" s="449" t="s">
        <v>436</v>
      </c>
      <c r="V25" s="146">
        <f t="shared" si="5"/>
        <v>1</v>
      </c>
    </row>
    <row r="26" spans="1:22" ht="122.25" customHeight="1" thickBot="1" x14ac:dyDescent="0.3">
      <c r="A26" s="423"/>
      <c r="B26" s="429"/>
      <c r="C26" s="427"/>
      <c r="D26" s="419"/>
      <c r="E26" s="159" t="s">
        <v>158</v>
      </c>
      <c r="F26" s="318" t="s">
        <v>157</v>
      </c>
      <c r="G26" s="157" t="s">
        <v>156</v>
      </c>
      <c r="H26" s="156" t="s">
        <v>123</v>
      </c>
      <c r="I26" s="233">
        <v>0</v>
      </c>
      <c r="J26" s="234">
        <v>0</v>
      </c>
      <c r="K26" s="233"/>
      <c r="L26" s="234">
        <v>0</v>
      </c>
      <c r="M26" s="233"/>
      <c r="N26" s="234">
        <v>1</v>
      </c>
      <c r="O26" s="233"/>
      <c r="P26" s="234">
        <v>0</v>
      </c>
      <c r="Q26" s="233">
        <v>0.5</v>
      </c>
      <c r="R26" s="233">
        <f t="shared" si="1"/>
        <v>1</v>
      </c>
      <c r="S26" s="235">
        <f t="shared" si="0"/>
        <v>0.5</v>
      </c>
      <c r="T26" s="253" t="s">
        <v>344</v>
      </c>
      <c r="U26" s="253" t="s">
        <v>435</v>
      </c>
      <c r="V26" s="146"/>
    </row>
    <row r="27" spans="1:22" x14ac:dyDescent="0.25">
      <c r="S27" s="249">
        <f>AVERAGE(S4:S26)</f>
        <v>0.40909090909090906</v>
      </c>
      <c r="T27" s="249"/>
      <c r="U27" s="249"/>
      <c r="V27" s="262">
        <f>AVERAGE(V5:V25)*0.25</f>
        <v>0.2265625</v>
      </c>
    </row>
    <row r="28" spans="1:22" x14ac:dyDescent="0.25">
      <c r="V28" s="263">
        <f>AVERAGE(S4:S18)*0.25</f>
        <v>0.10833333333333334</v>
      </c>
    </row>
    <row r="29" spans="1:22" x14ac:dyDescent="0.25">
      <c r="V29" s="264">
        <f>SUBTOTAL(9,V27:V28)</f>
        <v>0.33489583333333334</v>
      </c>
    </row>
    <row r="31" spans="1:22" ht="18.75" x14ac:dyDescent="0.3">
      <c r="C31" s="153"/>
      <c r="D31" s="151"/>
      <c r="E31" s="151"/>
      <c r="F31" s="322"/>
      <c r="G31" s="155"/>
    </row>
    <row r="32" spans="1:22" ht="18.75" x14ac:dyDescent="0.3">
      <c r="C32" s="152"/>
      <c r="D32" s="151"/>
      <c r="E32" s="151"/>
      <c r="F32" s="323"/>
      <c r="G32" s="154"/>
    </row>
    <row r="33" spans="3:7" ht="18.75" x14ac:dyDescent="0.3">
      <c r="C33" s="152"/>
      <c r="D33" s="151"/>
      <c r="E33" s="151"/>
      <c r="F33" s="323"/>
      <c r="G33" s="154"/>
    </row>
    <row r="34" spans="3:7" ht="18.75" x14ac:dyDescent="0.3">
      <c r="C34" s="152"/>
      <c r="D34" s="151"/>
      <c r="E34" s="151"/>
      <c r="F34" s="323"/>
      <c r="G34" s="154"/>
    </row>
    <row r="35" spans="3:7" ht="18.75" x14ac:dyDescent="0.3">
      <c r="C35" s="152"/>
      <c r="D35" s="151"/>
      <c r="E35" s="151"/>
      <c r="F35" s="323"/>
      <c r="G35" s="154"/>
    </row>
    <row r="36" spans="3:7" ht="18.75" x14ac:dyDescent="0.3">
      <c r="C36" s="153"/>
      <c r="D36" s="151"/>
      <c r="E36" s="151"/>
      <c r="F36" s="324"/>
      <c r="G36" s="150"/>
    </row>
    <row r="37" spans="3:7" ht="18.75" x14ac:dyDescent="0.3">
      <c r="C37" s="153"/>
      <c r="D37" s="151"/>
      <c r="E37" s="151"/>
      <c r="F37" s="324"/>
      <c r="G37" s="150"/>
    </row>
    <row r="38" spans="3:7" ht="18.75" x14ac:dyDescent="0.3">
      <c r="C38" s="152"/>
      <c r="D38" s="151"/>
      <c r="E38" s="151"/>
      <c r="F38" s="324"/>
      <c r="G38" s="150"/>
    </row>
    <row r="39" spans="3:7" ht="18.75" x14ac:dyDescent="0.3">
      <c r="C39" s="152"/>
      <c r="D39" s="151"/>
      <c r="E39" s="151"/>
      <c r="F39" s="324"/>
      <c r="G39" s="150"/>
    </row>
    <row r="40" spans="3:7" ht="18.75" x14ac:dyDescent="0.3">
      <c r="C40" s="152"/>
      <c r="D40" s="151"/>
      <c r="E40" s="151"/>
      <c r="F40" s="324"/>
      <c r="G40" s="150"/>
    </row>
    <row r="41" spans="3:7" ht="18.75" x14ac:dyDescent="0.3">
      <c r="C41" s="152"/>
      <c r="D41" s="151"/>
      <c r="E41" s="151"/>
      <c r="F41" s="324"/>
      <c r="G41" s="150"/>
    </row>
    <row r="42" spans="3:7" ht="18.75" x14ac:dyDescent="0.3">
      <c r="C42" s="152"/>
      <c r="D42" s="151"/>
      <c r="E42" s="151"/>
      <c r="F42" s="324"/>
      <c r="G42" s="150"/>
    </row>
    <row r="43" spans="3:7" ht="18.75" x14ac:dyDescent="0.3">
      <c r="C43" s="152"/>
      <c r="D43" s="151"/>
      <c r="E43" s="151"/>
      <c r="F43" s="324"/>
      <c r="G43" s="150"/>
    </row>
  </sheetData>
  <autoFilter ref="I3:J29"/>
  <mergeCells count="26">
    <mergeCell ref="U12:U13"/>
    <mergeCell ref="M2:N2"/>
    <mergeCell ref="O2:P2"/>
    <mergeCell ref="D24:D26"/>
    <mergeCell ref="A22:A26"/>
    <mergeCell ref="C22:C26"/>
    <mergeCell ref="B22:B26"/>
    <mergeCell ref="A19:A21"/>
    <mergeCell ref="B19:B21"/>
    <mergeCell ref="C19:C21"/>
    <mergeCell ref="U16:U17"/>
    <mergeCell ref="E16:E17"/>
    <mergeCell ref="A12:A18"/>
    <mergeCell ref="A1:H1"/>
    <mergeCell ref="A2:H2"/>
    <mergeCell ref="A5:A11"/>
    <mergeCell ref="B6:B10"/>
    <mergeCell ref="C6:C10"/>
    <mergeCell ref="B3:C3"/>
    <mergeCell ref="D6:D10"/>
    <mergeCell ref="B12:B14"/>
    <mergeCell ref="D12:D15"/>
    <mergeCell ref="C12:C14"/>
    <mergeCell ref="D16:D17"/>
    <mergeCell ref="I2:J2"/>
    <mergeCell ref="K2:L2"/>
  </mergeCells>
  <conditionalFormatting sqref="T4:T10 T26:U26 T12:T25 U6 U9:U10 U19 U21 S4:S26">
    <cfRule type="cellIs" dxfId="9" priority="3" operator="equal">
      <formula>1</formula>
    </cfRule>
  </conditionalFormatting>
  <conditionalFormatting sqref="U4:U5 U18 U7:U8 U11:U12 U14:U16 U20 U22:U25">
    <cfRule type="cellIs" dxfId="8" priority="1" operator="equal">
      <formula>1</formula>
    </cfRule>
  </conditionalFormatting>
  <printOptions horizontalCentered="1"/>
  <pageMargins left="0.23622047244094491" right="0.23622047244094491" top="0.74803149606299213" bottom="0.74803149606299213" header="0.31496062992125984" footer="0.31496062992125984"/>
  <pageSetup paperSize="256" scale="35" fitToHeight="2" orientation="portrait" r:id="rId1"/>
  <headerFooter>
    <oddFooter>&amp;RComponente 4: Atención al Ciudadano 
Plan Anticorrupción y de Atención la Ciudadano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18"/>
  <sheetViews>
    <sheetView topLeftCell="D15" zoomScale="80" zoomScaleNormal="80" zoomScaleSheetLayoutView="80" workbookViewId="0">
      <selection activeCell="AF17" sqref="AF4:AF17"/>
    </sheetView>
  </sheetViews>
  <sheetFormatPr baseColWidth="10" defaultRowHeight="15" x14ac:dyDescent="0.25"/>
  <cols>
    <col min="1" max="1" width="18.140625" style="1" customWidth="1"/>
    <col min="2" max="2" width="11.7109375" style="1" customWidth="1"/>
    <col min="3" max="3" width="51.85546875" style="1" customWidth="1"/>
    <col min="4" max="4" width="18.7109375" style="1" customWidth="1"/>
    <col min="5" max="5" width="30.28515625" style="1" customWidth="1"/>
    <col min="6" max="6" width="25.5703125" style="1" customWidth="1"/>
    <col min="7" max="7" width="24.140625" style="1" customWidth="1"/>
    <col min="8" max="8" width="21.85546875" style="1" bestFit="1" customWidth="1"/>
    <col min="9" max="9" width="14.28515625" style="1" hidden="1" customWidth="1"/>
    <col min="10" max="10" width="12.28515625" style="1" hidden="1" customWidth="1"/>
    <col min="11" max="12" width="12.5703125" style="1" hidden="1" customWidth="1"/>
    <col min="13" max="14" width="0" style="1" hidden="1" customWidth="1"/>
    <col min="15" max="15" width="19.7109375" style="1" hidden="1" customWidth="1"/>
    <col min="16" max="17" width="18.7109375" style="1" hidden="1" customWidth="1"/>
    <col min="18" max="18" width="38.85546875" style="1" hidden="1" customWidth="1"/>
    <col min="19" max="20" width="0" style="1" hidden="1" customWidth="1"/>
    <col min="21" max="26" width="11.42578125" style="1" hidden="1" customWidth="1"/>
    <col min="27" max="28" width="11.42578125" style="1"/>
    <col min="29" max="29" width="14.85546875" style="1" customWidth="1"/>
    <col min="30" max="30" width="36.5703125" style="1" hidden="1" customWidth="1"/>
    <col min="31" max="31" width="49.28515625" style="1" hidden="1" customWidth="1"/>
    <col min="32" max="32" width="49.28515625" style="1" customWidth="1"/>
    <col min="33" max="16384" width="11.42578125" style="1"/>
  </cols>
  <sheetData>
    <row r="1" spans="1:32" ht="19.5" thickBot="1" x14ac:dyDescent="0.3">
      <c r="A1" s="436" t="s">
        <v>238</v>
      </c>
      <c r="B1" s="436"/>
      <c r="C1" s="436"/>
      <c r="D1" s="436"/>
      <c r="E1" s="436"/>
      <c r="F1" s="436"/>
      <c r="G1" s="436"/>
      <c r="H1" s="436"/>
    </row>
    <row r="2" spans="1:32" ht="16.5" thickBot="1" x14ac:dyDescent="0.3">
      <c r="A2" s="331" t="s">
        <v>239</v>
      </c>
      <c r="B2" s="332"/>
      <c r="C2" s="332"/>
      <c r="D2" s="332"/>
      <c r="E2" s="332"/>
      <c r="F2" s="332"/>
      <c r="G2" s="332"/>
      <c r="H2" s="332"/>
      <c r="I2" s="437" t="s">
        <v>2</v>
      </c>
      <c r="J2" s="437"/>
      <c r="K2" s="437"/>
      <c r="L2" s="437"/>
      <c r="M2" s="437"/>
      <c r="N2" s="437"/>
      <c r="O2" s="437"/>
      <c r="P2" s="437"/>
      <c r="Q2" s="437"/>
      <c r="R2" s="438"/>
      <c r="S2" s="345" t="s">
        <v>298</v>
      </c>
      <c r="T2" s="346"/>
      <c r="U2" s="345" t="s">
        <v>299</v>
      </c>
      <c r="V2" s="346"/>
      <c r="W2" s="345" t="s">
        <v>300</v>
      </c>
      <c r="X2" s="346"/>
      <c r="Y2" s="345" t="s">
        <v>301</v>
      </c>
      <c r="Z2" s="346"/>
      <c r="AA2" s="339" t="s">
        <v>304</v>
      </c>
      <c r="AB2" s="339" t="s">
        <v>14</v>
      </c>
      <c r="AC2" s="341" t="s">
        <v>305</v>
      </c>
      <c r="AD2" s="435" t="s">
        <v>317</v>
      </c>
      <c r="AE2" s="435" t="s">
        <v>358</v>
      </c>
      <c r="AF2" s="435" t="s">
        <v>430</v>
      </c>
    </row>
    <row r="3" spans="1:32" ht="30.75" thickBot="1" x14ac:dyDescent="0.3">
      <c r="A3" s="213" t="s">
        <v>3</v>
      </c>
      <c r="B3" s="439" t="s">
        <v>4</v>
      </c>
      <c r="C3" s="439"/>
      <c r="D3" s="214" t="s">
        <v>5</v>
      </c>
      <c r="E3" s="214" t="s">
        <v>240</v>
      </c>
      <c r="F3" s="214" t="s">
        <v>6</v>
      </c>
      <c r="G3" s="213" t="s">
        <v>7</v>
      </c>
      <c r="H3" s="214" t="s">
        <v>8</v>
      </c>
      <c r="I3" s="215" t="s">
        <v>9</v>
      </c>
      <c r="J3" s="121" t="s">
        <v>10</v>
      </c>
      <c r="K3" s="121" t="s">
        <v>11</v>
      </c>
      <c r="L3" s="122" t="s">
        <v>12</v>
      </c>
      <c r="M3" s="121" t="s">
        <v>13</v>
      </c>
      <c r="N3" s="122" t="s">
        <v>14</v>
      </c>
      <c r="O3" s="122" t="s">
        <v>241</v>
      </c>
      <c r="P3" s="122" t="s">
        <v>16</v>
      </c>
      <c r="Q3" s="122" t="s">
        <v>17</v>
      </c>
      <c r="R3" s="123" t="s">
        <v>18</v>
      </c>
      <c r="S3" s="236" t="s">
        <v>302</v>
      </c>
      <c r="T3" s="236" t="s">
        <v>303</v>
      </c>
      <c r="U3" s="236" t="s">
        <v>302</v>
      </c>
      <c r="V3" s="236" t="s">
        <v>303</v>
      </c>
      <c r="W3" s="236" t="s">
        <v>302</v>
      </c>
      <c r="X3" s="236" t="s">
        <v>303</v>
      </c>
      <c r="Y3" s="236" t="s">
        <v>302</v>
      </c>
      <c r="Z3" s="236" t="s">
        <v>303</v>
      </c>
      <c r="AA3" s="340"/>
      <c r="AB3" s="340"/>
      <c r="AC3" s="342"/>
      <c r="AD3" s="435"/>
      <c r="AE3" s="435"/>
      <c r="AF3" s="435"/>
    </row>
    <row r="4" spans="1:32" ht="205.5" customHeight="1" x14ac:dyDescent="0.25">
      <c r="A4" s="388" t="s">
        <v>242</v>
      </c>
      <c r="B4" s="216" t="s">
        <v>20</v>
      </c>
      <c r="C4" s="217" t="s">
        <v>243</v>
      </c>
      <c r="D4" s="218">
        <v>1</v>
      </c>
      <c r="E4" s="217" t="s">
        <v>244</v>
      </c>
      <c r="F4" s="219" t="s">
        <v>56</v>
      </c>
      <c r="G4" s="219" t="s">
        <v>245</v>
      </c>
      <c r="H4" s="163" t="s">
        <v>246</v>
      </c>
      <c r="I4" s="220"/>
      <c r="J4" s="221"/>
      <c r="K4" s="221"/>
      <c r="L4" s="221"/>
      <c r="M4" s="221">
        <f>SUM(I4:L4)</f>
        <v>0</v>
      </c>
      <c r="N4" s="221"/>
      <c r="O4" s="221"/>
      <c r="P4" s="221"/>
      <c r="Q4" s="221"/>
      <c r="R4" s="222"/>
      <c r="S4" s="235">
        <v>0</v>
      </c>
      <c r="T4" s="246">
        <v>0</v>
      </c>
      <c r="U4" s="235">
        <v>0.33</v>
      </c>
      <c r="V4" s="246">
        <v>0.33329999999999999</v>
      </c>
      <c r="W4" s="274">
        <v>0.33</v>
      </c>
      <c r="X4" s="246">
        <v>0.33329999999999999</v>
      </c>
      <c r="Y4" s="274"/>
      <c r="Z4" s="246">
        <v>0.33339999999999997</v>
      </c>
      <c r="AA4" s="235">
        <f t="shared" ref="AA4:AB8" si="0">S4+U4+W4+Y4</f>
        <v>0.66</v>
      </c>
      <c r="AB4" s="235">
        <f t="shared" si="0"/>
        <v>1</v>
      </c>
      <c r="AC4" s="235">
        <v>1</v>
      </c>
      <c r="AD4" s="252" t="s">
        <v>346</v>
      </c>
      <c r="AE4" s="252" t="s">
        <v>360</v>
      </c>
      <c r="AF4" s="252" t="s">
        <v>416</v>
      </c>
    </row>
    <row r="5" spans="1:32" ht="160.5" customHeight="1" x14ac:dyDescent="0.25">
      <c r="A5" s="333"/>
      <c r="B5" s="216" t="s">
        <v>119</v>
      </c>
      <c r="C5" s="217" t="s">
        <v>247</v>
      </c>
      <c r="D5" s="218">
        <v>1</v>
      </c>
      <c r="E5" s="217" t="s">
        <v>248</v>
      </c>
      <c r="F5" s="219" t="s">
        <v>249</v>
      </c>
      <c r="G5" s="217" t="s">
        <v>250</v>
      </c>
      <c r="H5" s="163" t="s">
        <v>246</v>
      </c>
      <c r="I5" s="223"/>
      <c r="J5" s="224"/>
      <c r="K5" s="224"/>
      <c r="L5" s="224"/>
      <c r="M5" s="224">
        <f>SUM(I5:L5)</f>
        <v>0</v>
      </c>
      <c r="N5" s="224"/>
      <c r="O5" s="224"/>
      <c r="P5" s="224"/>
      <c r="Q5" s="224"/>
      <c r="R5" s="225"/>
      <c r="S5" s="235">
        <v>0</v>
      </c>
      <c r="T5" s="246">
        <v>0</v>
      </c>
      <c r="U5" s="235">
        <v>0.33</v>
      </c>
      <c r="V5" s="246">
        <v>0.33329999999999999</v>
      </c>
      <c r="W5" s="283"/>
      <c r="X5" s="246">
        <v>0.33329999999999999</v>
      </c>
      <c r="Y5" s="235"/>
      <c r="Z5" s="246">
        <v>0.33339999999999997</v>
      </c>
      <c r="AA5" s="235">
        <f t="shared" si="0"/>
        <v>0.33</v>
      </c>
      <c r="AB5" s="235">
        <f t="shared" si="0"/>
        <v>1</v>
      </c>
      <c r="AC5" s="235">
        <v>1</v>
      </c>
      <c r="AD5" s="252" t="s">
        <v>346</v>
      </c>
      <c r="AE5" s="252" t="s">
        <v>362</v>
      </c>
      <c r="AF5" s="305" t="s">
        <v>439</v>
      </c>
    </row>
    <row r="6" spans="1:32" ht="120" x14ac:dyDescent="0.25">
      <c r="A6" s="333"/>
      <c r="B6" s="216" t="s">
        <v>125</v>
      </c>
      <c r="C6" s="217" t="s">
        <v>251</v>
      </c>
      <c r="D6" s="218">
        <v>1</v>
      </c>
      <c r="E6" s="217" t="s">
        <v>252</v>
      </c>
      <c r="F6" s="219" t="s">
        <v>253</v>
      </c>
      <c r="G6" s="217" t="s">
        <v>254</v>
      </c>
      <c r="H6" s="163" t="s">
        <v>246</v>
      </c>
      <c r="I6" s="223"/>
      <c r="J6" s="224"/>
      <c r="K6" s="224"/>
      <c r="L6" s="224"/>
      <c r="M6" s="224">
        <f t="shared" ref="M6:M16" si="1">SUM(I6:L6)</f>
        <v>0</v>
      </c>
      <c r="N6" s="224"/>
      <c r="O6" s="224"/>
      <c r="P6" s="224"/>
      <c r="Q6" s="224"/>
      <c r="R6" s="225"/>
      <c r="S6" s="235">
        <v>0</v>
      </c>
      <c r="T6" s="246">
        <v>0</v>
      </c>
      <c r="U6" s="235">
        <v>0.33</v>
      </c>
      <c r="V6" s="246">
        <v>0.33329999999999999</v>
      </c>
      <c r="W6" s="283"/>
      <c r="X6" s="246">
        <v>0.33329999999999999</v>
      </c>
      <c r="Y6" s="235"/>
      <c r="Z6" s="246">
        <v>0.33339999999999997</v>
      </c>
      <c r="AA6" s="235">
        <f t="shared" si="0"/>
        <v>0.33</v>
      </c>
      <c r="AB6" s="235">
        <f t="shared" si="0"/>
        <v>1</v>
      </c>
      <c r="AC6" s="235">
        <f>7/130</f>
        <v>5.3846153846153849E-2</v>
      </c>
      <c r="AD6" s="252" t="s">
        <v>346</v>
      </c>
      <c r="AE6" s="252" t="s">
        <v>365</v>
      </c>
      <c r="AF6" s="305" t="s">
        <v>417</v>
      </c>
    </row>
    <row r="7" spans="1:32" ht="100.5" customHeight="1" x14ac:dyDescent="0.25">
      <c r="A7" s="333"/>
      <c r="B7" s="216" t="s">
        <v>129</v>
      </c>
      <c r="C7" s="217" t="s">
        <v>255</v>
      </c>
      <c r="D7" s="219" t="s">
        <v>256</v>
      </c>
      <c r="E7" s="217" t="s">
        <v>257</v>
      </c>
      <c r="F7" s="219" t="s">
        <v>249</v>
      </c>
      <c r="G7" s="217" t="s">
        <v>250</v>
      </c>
      <c r="H7" s="163" t="s">
        <v>246</v>
      </c>
      <c r="I7" s="223"/>
      <c r="J7" s="224"/>
      <c r="K7" s="224"/>
      <c r="L7" s="224"/>
      <c r="M7" s="224">
        <f t="shared" si="1"/>
        <v>0</v>
      </c>
      <c r="N7" s="224"/>
      <c r="O7" s="224"/>
      <c r="P7" s="224"/>
      <c r="Q7" s="224"/>
      <c r="R7" s="225"/>
      <c r="S7" s="235">
        <v>0</v>
      </c>
      <c r="T7" s="246">
        <v>0</v>
      </c>
      <c r="U7" s="235">
        <v>0.33</v>
      </c>
      <c r="V7" s="246">
        <v>0.33329999999999999</v>
      </c>
      <c r="W7" s="283"/>
      <c r="X7" s="246">
        <v>0.33329999999999999</v>
      </c>
      <c r="Y7" s="235"/>
      <c r="Z7" s="246">
        <v>0.33339999999999997</v>
      </c>
      <c r="AA7" s="235">
        <f t="shared" si="0"/>
        <v>0.33</v>
      </c>
      <c r="AB7" s="235">
        <f t="shared" si="0"/>
        <v>1</v>
      </c>
      <c r="AC7" s="235">
        <f t="shared" ref="AC7:AC15" si="2">AA7/AB7</f>
        <v>0.33</v>
      </c>
      <c r="AD7" s="252" t="s">
        <v>347</v>
      </c>
      <c r="AE7" s="252" t="s">
        <v>361</v>
      </c>
      <c r="AF7" s="305" t="s">
        <v>418</v>
      </c>
    </row>
    <row r="8" spans="1:32" ht="249.75" customHeight="1" x14ac:dyDescent="0.25">
      <c r="A8" s="440" t="s">
        <v>258</v>
      </c>
      <c r="B8" s="273" t="s">
        <v>26</v>
      </c>
      <c r="C8" s="217" t="s">
        <v>259</v>
      </c>
      <c r="D8" s="272" t="s">
        <v>260</v>
      </c>
      <c r="E8" s="217" t="s">
        <v>261</v>
      </c>
      <c r="F8" s="272" t="s">
        <v>160</v>
      </c>
      <c r="G8" s="217" t="s">
        <v>262</v>
      </c>
      <c r="H8" s="272" t="s">
        <v>246</v>
      </c>
      <c r="I8" s="269"/>
      <c r="J8" s="270"/>
      <c r="K8" s="270"/>
      <c r="L8" s="270"/>
      <c r="M8" s="270">
        <f t="shared" si="1"/>
        <v>0</v>
      </c>
      <c r="N8" s="270"/>
      <c r="O8" s="270"/>
      <c r="P8" s="270"/>
      <c r="Q8" s="270"/>
      <c r="R8" s="271"/>
      <c r="S8" s="274">
        <v>0</v>
      </c>
      <c r="T8" s="246">
        <v>0</v>
      </c>
      <c r="U8" s="274">
        <v>0.33</v>
      </c>
      <c r="V8" s="246">
        <v>0.33329999999999999</v>
      </c>
      <c r="W8" s="283"/>
      <c r="X8" s="246">
        <v>0.33329999999999999</v>
      </c>
      <c r="Y8" s="274"/>
      <c r="Z8" s="246">
        <v>0.33339999999999997</v>
      </c>
      <c r="AA8" s="274">
        <f t="shared" si="0"/>
        <v>0.33</v>
      </c>
      <c r="AB8" s="274">
        <f t="shared" si="0"/>
        <v>1</v>
      </c>
      <c r="AC8" s="274">
        <f t="shared" si="2"/>
        <v>0.33</v>
      </c>
      <c r="AD8" s="252" t="s">
        <v>346</v>
      </c>
      <c r="AE8" s="252" t="s">
        <v>368</v>
      </c>
      <c r="AF8" s="305" t="s">
        <v>419</v>
      </c>
    </row>
    <row r="9" spans="1:32" ht="195" x14ac:dyDescent="0.25">
      <c r="A9" s="441"/>
      <c r="B9" s="216" t="s">
        <v>31</v>
      </c>
      <c r="C9" s="217" t="s">
        <v>263</v>
      </c>
      <c r="D9" s="219" t="s">
        <v>264</v>
      </c>
      <c r="E9" s="217" t="s">
        <v>265</v>
      </c>
      <c r="F9" s="219" t="s">
        <v>160</v>
      </c>
      <c r="G9" s="217" t="s">
        <v>262</v>
      </c>
      <c r="H9" s="219" t="s">
        <v>266</v>
      </c>
      <c r="I9" s="223"/>
      <c r="J9" s="224"/>
      <c r="K9" s="224"/>
      <c r="L9" s="224"/>
      <c r="M9" s="224">
        <f t="shared" si="1"/>
        <v>0</v>
      </c>
      <c r="N9" s="224"/>
      <c r="O9" s="224"/>
      <c r="P9" s="224"/>
      <c r="Q9" s="224"/>
      <c r="R9" s="225"/>
      <c r="S9" s="233">
        <v>0</v>
      </c>
      <c r="T9" s="234">
        <v>0</v>
      </c>
      <c r="U9" s="233">
        <v>0.6</v>
      </c>
      <c r="V9" s="234">
        <v>0</v>
      </c>
      <c r="W9" s="284"/>
      <c r="X9" s="234">
        <v>1</v>
      </c>
      <c r="Y9" s="233"/>
      <c r="Z9" s="234">
        <v>1</v>
      </c>
      <c r="AA9" s="233">
        <f t="shared" ref="AA9:AA17" si="3">S9+U9+W9+Y9</f>
        <v>0.6</v>
      </c>
      <c r="AB9" s="233">
        <f t="shared" ref="AB9:AB17" si="4">T9+V9+X9+Z9</f>
        <v>2</v>
      </c>
      <c r="AC9" s="235">
        <v>0.5</v>
      </c>
      <c r="AD9" s="252" t="s">
        <v>348</v>
      </c>
      <c r="AE9" s="252" t="s">
        <v>369</v>
      </c>
      <c r="AF9" s="305" t="s">
        <v>420</v>
      </c>
    </row>
    <row r="10" spans="1:32" ht="105" x14ac:dyDescent="0.25">
      <c r="A10" s="441"/>
      <c r="B10" s="216" t="s">
        <v>140</v>
      </c>
      <c r="C10" s="217" t="s">
        <v>267</v>
      </c>
      <c r="D10" s="219" t="s">
        <v>264</v>
      </c>
      <c r="E10" s="217" t="s">
        <v>268</v>
      </c>
      <c r="F10" s="219" t="s">
        <v>269</v>
      </c>
      <c r="G10" s="217" t="s">
        <v>123</v>
      </c>
      <c r="H10" s="219" t="s">
        <v>266</v>
      </c>
      <c r="I10" s="223"/>
      <c r="J10" s="224"/>
      <c r="K10" s="224"/>
      <c r="L10" s="224"/>
      <c r="M10" s="224"/>
      <c r="N10" s="224"/>
      <c r="O10" s="224"/>
      <c r="P10" s="224"/>
      <c r="Q10" s="224"/>
      <c r="R10" s="225"/>
      <c r="S10" s="233">
        <v>0</v>
      </c>
      <c r="T10" s="234">
        <v>0</v>
      </c>
      <c r="U10" s="233">
        <v>0</v>
      </c>
      <c r="V10" s="234">
        <v>0</v>
      </c>
      <c r="W10" s="284"/>
      <c r="X10" s="234">
        <v>1</v>
      </c>
      <c r="Y10" s="233"/>
      <c r="Z10" s="234">
        <v>1</v>
      </c>
      <c r="AA10" s="233">
        <f t="shared" si="3"/>
        <v>0</v>
      </c>
      <c r="AB10" s="233">
        <f t="shared" si="4"/>
        <v>2</v>
      </c>
      <c r="AC10" s="235">
        <v>0.5</v>
      </c>
      <c r="AD10" s="252" t="s">
        <v>349</v>
      </c>
      <c r="AE10" s="252"/>
      <c r="AF10" s="305" t="s">
        <v>420</v>
      </c>
    </row>
    <row r="11" spans="1:32" ht="120" x14ac:dyDescent="0.25">
      <c r="A11" s="441"/>
      <c r="B11" s="216" t="s">
        <v>270</v>
      </c>
      <c r="C11" s="217" t="s">
        <v>271</v>
      </c>
      <c r="D11" s="219" t="s">
        <v>272</v>
      </c>
      <c r="E11" s="217" t="s">
        <v>273</v>
      </c>
      <c r="F11" s="219" t="s">
        <v>274</v>
      </c>
      <c r="G11" s="217" t="s">
        <v>262</v>
      </c>
      <c r="H11" s="163">
        <v>43373</v>
      </c>
      <c r="I11" s="223"/>
      <c r="J11" s="224"/>
      <c r="K11" s="224"/>
      <c r="L11" s="224"/>
      <c r="M11" s="224"/>
      <c r="N11" s="224"/>
      <c r="O11" s="224"/>
      <c r="P11" s="224"/>
      <c r="Q11" s="224"/>
      <c r="R11" s="225"/>
      <c r="S11" s="233">
        <v>0</v>
      </c>
      <c r="T11" s="234">
        <v>0</v>
      </c>
      <c r="U11" s="233">
        <v>0.2</v>
      </c>
      <c r="V11" s="234">
        <v>0</v>
      </c>
      <c r="W11" s="284"/>
      <c r="X11" s="234">
        <v>1</v>
      </c>
      <c r="Y11" s="233"/>
      <c r="Z11" s="234">
        <v>0</v>
      </c>
      <c r="AA11" s="233">
        <f t="shared" si="3"/>
        <v>0.2</v>
      </c>
      <c r="AB11" s="233">
        <f t="shared" si="4"/>
        <v>1</v>
      </c>
      <c r="AC11" s="235">
        <f t="shared" si="2"/>
        <v>0.2</v>
      </c>
      <c r="AD11" s="252" t="s">
        <v>350</v>
      </c>
      <c r="AE11" s="252" t="s">
        <v>371</v>
      </c>
      <c r="AF11" s="305" t="s">
        <v>412</v>
      </c>
    </row>
    <row r="12" spans="1:32" ht="113.25" customHeight="1" x14ac:dyDescent="0.25">
      <c r="A12" s="388" t="s">
        <v>275</v>
      </c>
      <c r="B12" s="216" t="s">
        <v>36</v>
      </c>
      <c r="C12" s="217" t="s">
        <v>276</v>
      </c>
      <c r="D12" s="219" t="s">
        <v>277</v>
      </c>
      <c r="E12" s="217" t="s">
        <v>278</v>
      </c>
      <c r="F12" s="219" t="s">
        <v>279</v>
      </c>
      <c r="G12" s="217" t="s">
        <v>280</v>
      </c>
      <c r="H12" s="219" t="s">
        <v>359</v>
      </c>
      <c r="I12" s="223"/>
      <c r="J12" s="224"/>
      <c r="K12" s="224"/>
      <c r="L12" s="224"/>
      <c r="M12" s="224">
        <f t="shared" si="1"/>
        <v>0</v>
      </c>
      <c r="N12" s="224"/>
      <c r="O12" s="224"/>
      <c r="P12" s="224"/>
      <c r="Q12" s="224"/>
      <c r="R12" s="225"/>
      <c r="S12" s="233">
        <v>0</v>
      </c>
      <c r="T12" s="234">
        <v>0</v>
      </c>
      <c r="U12" s="233">
        <v>4</v>
      </c>
      <c r="V12" s="234">
        <v>4</v>
      </c>
      <c r="W12" s="284"/>
      <c r="X12" s="234">
        <v>3</v>
      </c>
      <c r="Y12" s="233"/>
      <c r="Z12" s="234">
        <v>6</v>
      </c>
      <c r="AA12" s="233">
        <f t="shared" si="3"/>
        <v>4</v>
      </c>
      <c r="AB12" s="233">
        <f t="shared" si="4"/>
        <v>13</v>
      </c>
      <c r="AC12" s="235">
        <v>1</v>
      </c>
      <c r="AD12" s="252" t="s">
        <v>353</v>
      </c>
      <c r="AE12" s="252" t="s">
        <v>363</v>
      </c>
      <c r="AF12" s="305" t="s">
        <v>421</v>
      </c>
    </row>
    <row r="13" spans="1:32" ht="60" x14ac:dyDescent="0.25">
      <c r="A13" s="388"/>
      <c r="B13" s="216" t="s">
        <v>39</v>
      </c>
      <c r="C13" s="217" t="s">
        <v>281</v>
      </c>
      <c r="D13" s="218">
        <v>1</v>
      </c>
      <c r="E13" s="217" t="s">
        <v>282</v>
      </c>
      <c r="F13" s="219" t="s">
        <v>279</v>
      </c>
      <c r="G13" s="217" t="s">
        <v>280</v>
      </c>
      <c r="H13" s="226" t="s">
        <v>283</v>
      </c>
      <c r="I13" s="223"/>
      <c r="J13" s="224"/>
      <c r="K13" s="224"/>
      <c r="L13" s="224"/>
      <c r="M13" s="224">
        <f t="shared" si="1"/>
        <v>0</v>
      </c>
      <c r="N13" s="224"/>
      <c r="O13" s="224"/>
      <c r="P13" s="224"/>
      <c r="Q13" s="224"/>
      <c r="R13" s="225"/>
      <c r="S13" s="235">
        <v>0.25</v>
      </c>
      <c r="T13" s="246">
        <v>0.25</v>
      </c>
      <c r="U13" s="235">
        <v>0.25</v>
      </c>
      <c r="V13" s="246">
        <v>0.25</v>
      </c>
      <c r="W13" s="283"/>
      <c r="X13" s="246">
        <v>0.25</v>
      </c>
      <c r="Y13" s="235"/>
      <c r="Z13" s="246">
        <v>0.25</v>
      </c>
      <c r="AA13" s="235">
        <f>S13+U13+W13+Y13</f>
        <v>0.5</v>
      </c>
      <c r="AB13" s="235">
        <f>T13+V13+X13+Z13</f>
        <v>1</v>
      </c>
      <c r="AC13" s="235">
        <v>1</v>
      </c>
      <c r="AD13" s="252" t="s">
        <v>351</v>
      </c>
      <c r="AE13" s="252" t="s">
        <v>364</v>
      </c>
      <c r="AF13" s="305" t="s">
        <v>422</v>
      </c>
    </row>
    <row r="14" spans="1:32" ht="60" x14ac:dyDescent="0.25">
      <c r="A14" s="388"/>
      <c r="B14" s="273" t="s">
        <v>196</v>
      </c>
      <c r="C14" s="217" t="s">
        <v>284</v>
      </c>
      <c r="D14" s="275" t="s">
        <v>256</v>
      </c>
      <c r="E14" s="217" t="s">
        <v>285</v>
      </c>
      <c r="F14" s="275" t="s">
        <v>249</v>
      </c>
      <c r="G14" s="217" t="s">
        <v>250</v>
      </c>
      <c r="H14" s="226" t="s">
        <v>246</v>
      </c>
      <c r="I14" s="276"/>
      <c r="J14" s="277"/>
      <c r="K14" s="277"/>
      <c r="L14" s="277"/>
      <c r="M14" s="277">
        <f t="shared" si="1"/>
        <v>0</v>
      </c>
      <c r="N14" s="277"/>
      <c r="O14" s="277"/>
      <c r="P14" s="277"/>
      <c r="Q14" s="277"/>
      <c r="R14" s="278"/>
      <c r="S14" s="279">
        <v>0</v>
      </c>
      <c r="T14" s="234">
        <v>0</v>
      </c>
      <c r="U14" s="279">
        <v>1</v>
      </c>
      <c r="V14" s="234">
        <v>1</v>
      </c>
      <c r="W14" s="284"/>
      <c r="X14" s="234">
        <v>1</v>
      </c>
      <c r="Y14" s="279"/>
      <c r="Z14" s="234">
        <v>1</v>
      </c>
      <c r="AA14" s="279">
        <f t="shared" si="3"/>
        <v>1</v>
      </c>
      <c r="AB14" s="279">
        <f t="shared" si="4"/>
        <v>3</v>
      </c>
      <c r="AC14" s="274">
        <f t="shared" si="2"/>
        <v>0.33333333333333331</v>
      </c>
      <c r="AD14" s="280" t="s">
        <v>346</v>
      </c>
      <c r="AE14" s="280" t="s">
        <v>366</v>
      </c>
      <c r="AF14" s="305" t="s">
        <v>423</v>
      </c>
    </row>
    <row r="15" spans="1:32" ht="150" customHeight="1" x14ac:dyDescent="0.25">
      <c r="A15" s="138" t="s">
        <v>286</v>
      </c>
      <c r="B15" s="273" t="s">
        <v>43</v>
      </c>
      <c r="C15" s="281" t="s">
        <v>287</v>
      </c>
      <c r="D15" s="282" t="s">
        <v>288</v>
      </c>
      <c r="E15" s="281" t="s">
        <v>289</v>
      </c>
      <c r="F15" s="275" t="s">
        <v>279</v>
      </c>
      <c r="G15" s="217" t="s">
        <v>280</v>
      </c>
      <c r="H15" s="163">
        <v>43281</v>
      </c>
      <c r="I15" s="276"/>
      <c r="J15" s="277"/>
      <c r="K15" s="277"/>
      <c r="L15" s="277"/>
      <c r="M15" s="277">
        <f t="shared" si="1"/>
        <v>0</v>
      </c>
      <c r="N15" s="277"/>
      <c r="O15" s="277"/>
      <c r="P15" s="277"/>
      <c r="Q15" s="277"/>
      <c r="R15" s="278"/>
      <c r="S15" s="279">
        <v>0</v>
      </c>
      <c r="T15" s="234">
        <v>0</v>
      </c>
      <c r="U15" s="279">
        <v>1</v>
      </c>
      <c r="V15" s="234">
        <v>1</v>
      </c>
      <c r="W15" s="279"/>
      <c r="X15" s="234">
        <v>0</v>
      </c>
      <c r="Y15" s="279"/>
      <c r="Z15" s="234">
        <v>0</v>
      </c>
      <c r="AA15" s="279">
        <f t="shared" si="3"/>
        <v>1</v>
      </c>
      <c r="AB15" s="279">
        <f t="shared" si="4"/>
        <v>1</v>
      </c>
      <c r="AC15" s="274">
        <f t="shared" si="2"/>
        <v>1</v>
      </c>
      <c r="AD15" s="280" t="s">
        <v>352</v>
      </c>
      <c r="AE15" s="280" t="s">
        <v>367</v>
      </c>
      <c r="AF15" s="305" t="s">
        <v>424</v>
      </c>
    </row>
    <row r="16" spans="1:32" ht="195" x14ac:dyDescent="0.25">
      <c r="A16" s="388" t="s">
        <v>290</v>
      </c>
      <c r="B16" s="216" t="s">
        <v>53</v>
      </c>
      <c r="C16" s="217" t="s">
        <v>291</v>
      </c>
      <c r="D16" s="219" t="s">
        <v>292</v>
      </c>
      <c r="E16" s="217" t="s">
        <v>293</v>
      </c>
      <c r="F16" s="219" t="s">
        <v>160</v>
      </c>
      <c r="G16" s="217" t="s">
        <v>262</v>
      </c>
      <c r="H16" s="226" t="s">
        <v>294</v>
      </c>
      <c r="I16" s="223"/>
      <c r="J16" s="224"/>
      <c r="K16" s="224"/>
      <c r="L16" s="224"/>
      <c r="M16" s="224">
        <f t="shared" si="1"/>
        <v>0</v>
      </c>
      <c r="N16" s="224"/>
      <c r="O16" s="224"/>
      <c r="P16" s="224"/>
      <c r="Q16" s="224"/>
      <c r="R16" s="225"/>
      <c r="S16" s="233">
        <v>0</v>
      </c>
      <c r="T16" s="234">
        <v>0</v>
      </c>
      <c r="U16" s="233">
        <v>0.6</v>
      </c>
      <c r="V16" s="234">
        <v>0</v>
      </c>
      <c r="W16" s="284"/>
      <c r="X16" s="234">
        <v>1</v>
      </c>
      <c r="Y16" s="233"/>
      <c r="Z16" s="234">
        <v>1</v>
      </c>
      <c r="AA16" s="233">
        <f t="shared" si="3"/>
        <v>0.6</v>
      </c>
      <c r="AB16" s="233">
        <f t="shared" si="4"/>
        <v>2</v>
      </c>
      <c r="AC16" s="235">
        <v>0.5</v>
      </c>
      <c r="AD16" s="252" t="s">
        <v>348</v>
      </c>
      <c r="AE16" s="252" t="s">
        <v>370</v>
      </c>
      <c r="AF16" s="305" t="s">
        <v>420</v>
      </c>
    </row>
    <row r="17" spans="1:32" ht="263.25" customHeight="1" thickBot="1" x14ac:dyDescent="0.3">
      <c r="A17" s="388"/>
      <c r="B17" s="216" t="s">
        <v>58</v>
      </c>
      <c r="C17" s="217" t="s">
        <v>295</v>
      </c>
      <c r="D17" s="219" t="s">
        <v>296</v>
      </c>
      <c r="E17" s="217" t="s">
        <v>297</v>
      </c>
      <c r="F17" s="219" t="s">
        <v>269</v>
      </c>
      <c r="G17" s="217" t="s">
        <v>123</v>
      </c>
      <c r="H17" s="163" t="s">
        <v>266</v>
      </c>
      <c r="I17" s="227"/>
      <c r="J17" s="228"/>
      <c r="K17" s="228"/>
      <c r="L17" s="228"/>
      <c r="M17" s="228">
        <f>SUM(I17:L17)</f>
        <v>0</v>
      </c>
      <c r="N17" s="228"/>
      <c r="O17" s="228"/>
      <c r="P17" s="228"/>
      <c r="Q17" s="228"/>
      <c r="R17" s="229"/>
      <c r="S17" s="233">
        <v>0</v>
      </c>
      <c r="T17" s="234">
        <v>0</v>
      </c>
      <c r="U17" s="233">
        <v>0</v>
      </c>
      <c r="V17" s="234">
        <v>0</v>
      </c>
      <c r="W17" s="284"/>
      <c r="X17" s="234">
        <v>1</v>
      </c>
      <c r="Y17" s="233"/>
      <c r="Z17" s="234">
        <v>1</v>
      </c>
      <c r="AA17" s="233">
        <f t="shared" si="3"/>
        <v>0</v>
      </c>
      <c r="AB17" s="233">
        <f t="shared" si="4"/>
        <v>2</v>
      </c>
      <c r="AC17" s="235">
        <v>0.5</v>
      </c>
      <c r="AD17" s="252" t="s">
        <v>349</v>
      </c>
      <c r="AE17" s="252"/>
      <c r="AF17" s="305" t="s">
        <v>420</v>
      </c>
    </row>
    <row r="18" spans="1:32" x14ac:dyDescent="0.25">
      <c r="Q18" s="143">
        <f>SUM(Q4:Q17)</f>
        <v>0</v>
      </c>
      <c r="AC18" s="248">
        <f>AVERAGE(AC4:AC17)</f>
        <v>0.58908424908424906</v>
      </c>
      <c r="AD18" s="248"/>
      <c r="AE18" s="261">
        <f>50%*0.25</f>
        <v>0.125</v>
      </c>
      <c r="AF18" s="261">
        <f>50%*0.25</f>
        <v>0.125</v>
      </c>
    </row>
  </sheetData>
  <autoFilter ref="A3:AE18">
    <filterColumn colId="1" showButton="0"/>
  </autoFilter>
  <mergeCells count="18">
    <mergeCell ref="A12:A14"/>
    <mergeCell ref="AD2:AD3"/>
    <mergeCell ref="A16:A17"/>
    <mergeCell ref="S2:T2"/>
    <mergeCell ref="U2:V2"/>
    <mergeCell ref="W2:X2"/>
    <mergeCell ref="Y2:Z2"/>
    <mergeCell ref="A8:A11"/>
    <mergeCell ref="A4:A7"/>
    <mergeCell ref="AF2:AF3"/>
    <mergeCell ref="AE2:AE3"/>
    <mergeCell ref="A1:H1"/>
    <mergeCell ref="A2:H2"/>
    <mergeCell ref="I2:R2"/>
    <mergeCell ref="B3:C3"/>
    <mergeCell ref="AA2:AA3"/>
    <mergeCell ref="AB2:AB3"/>
    <mergeCell ref="AC2:AC3"/>
  </mergeCells>
  <conditionalFormatting sqref="M4:M17">
    <cfRule type="iconSet" priority="5">
      <iconSet iconSet="3Symbols">
        <cfvo type="percent" val="0"/>
        <cfvo type="percent" val="75"/>
        <cfvo type="percent" val="91"/>
      </iconSet>
    </cfRule>
    <cfRule type="dataBar" priority="6">
      <dataBar>
        <cfvo type="min"/>
        <cfvo type="max"/>
        <color rgb="FF63C384"/>
      </dataBar>
      <extLst>
        <ext xmlns:x14="http://schemas.microsoft.com/office/spreadsheetml/2009/9/main" uri="{B025F937-C7B1-47D3-B67F-A62EFF666E3E}">
          <x14:id>{A8764759-19D8-426B-A16C-E429CBF10533}</x14:id>
        </ext>
      </extLst>
    </cfRule>
  </conditionalFormatting>
  <conditionalFormatting sqref="AC4:AC17">
    <cfRule type="cellIs" dxfId="7" priority="4" operator="equal">
      <formula>1</formula>
    </cfRule>
  </conditionalFormatting>
  <conditionalFormatting sqref="AD4:AE17">
    <cfRule type="cellIs" dxfId="6" priority="3" operator="equal">
      <formula>1</formula>
    </cfRule>
  </conditionalFormatting>
  <conditionalFormatting sqref="AF4">
    <cfRule type="cellIs" dxfId="5" priority="2" operator="equal">
      <formula>1</formula>
    </cfRule>
  </conditionalFormatting>
  <conditionalFormatting sqref="AF5:AF17">
    <cfRule type="cellIs" dxfId="4" priority="1" operator="equal">
      <formula>1</formula>
    </cfRule>
  </conditionalFormatting>
  <printOptions horizontalCentered="1"/>
  <pageMargins left="0.23622047244094491" right="0.23622047244094491" top="0.74803149606299213" bottom="0.74803149606299213" header="0.31496062992125984" footer="0.31496062992125984"/>
  <pageSetup scale="50" orientation="landscape" r:id="rId1"/>
  <headerFooter alignWithMargins="0">
    <oddFooter>&amp;RComponente: Transparencia y Acceso a la Información
Plan Anticorrupción y de Atención la Ciudadano 2018</oddFooter>
  </headerFooter>
  <rowBreaks count="1" manualBreakCount="1">
    <brk id="17" max="16383" man="1"/>
  </rowBreaks>
  <extLst>
    <ext xmlns:x14="http://schemas.microsoft.com/office/spreadsheetml/2009/9/main" uri="{78C0D931-6437-407d-A8EE-F0AAD7539E65}">
      <x14:conditionalFormattings>
        <x14:conditionalFormatting xmlns:xm="http://schemas.microsoft.com/office/excel/2006/main">
          <x14:cfRule type="dataBar" id="{A8764759-19D8-426B-A16C-E429CBF10533}">
            <x14:dataBar minLength="0" maxLength="100" border="1" negativeBarBorderColorSameAsPositive="0">
              <x14:cfvo type="autoMin"/>
              <x14:cfvo type="autoMax"/>
              <x14:borderColor rgb="FF63C384"/>
              <x14:negativeFillColor rgb="FFFF0000"/>
              <x14:negativeBorderColor rgb="FFFF0000"/>
              <x14:axisColor rgb="FF000000"/>
            </x14:dataBar>
          </x14:cfRule>
          <xm:sqref>M4:M17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view="pageBreakPreview" zoomScale="130" zoomScaleNormal="100" zoomScaleSheetLayoutView="130" workbookViewId="0">
      <selection activeCell="E9" sqref="E9"/>
    </sheetView>
  </sheetViews>
  <sheetFormatPr baseColWidth="10" defaultRowHeight="15" x14ac:dyDescent="0.25"/>
  <cols>
    <col min="1" max="1" width="27.5703125" customWidth="1"/>
    <col min="2" max="2" width="16.7109375" customWidth="1"/>
    <col min="3" max="3" width="15.140625" customWidth="1"/>
    <col min="5" max="5" width="87.85546875" style="300" customWidth="1"/>
  </cols>
  <sheetData>
    <row r="1" spans="1:5" ht="30" customHeight="1" x14ac:dyDescent="0.25">
      <c r="A1" s="442" t="s">
        <v>372</v>
      </c>
      <c r="B1" s="443"/>
      <c r="C1" s="443"/>
      <c r="D1" s="443"/>
      <c r="E1" s="444"/>
    </row>
    <row r="2" spans="1:5" x14ac:dyDescent="0.25">
      <c r="A2" s="285" t="s">
        <v>373</v>
      </c>
      <c r="B2" s="286" t="s">
        <v>374</v>
      </c>
      <c r="C2" s="286"/>
      <c r="D2" s="286"/>
      <c r="E2" s="287"/>
    </row>
    <row r="3" spans="1:5" x14ac:dyDescent="0.25">
      <c r="A3" s="285" t="s">
        <v>375</v>
      </c>
      <c r="B3" s="286">
        <v>2017</v>
      </c>
      <c r="C3" s="286"/>
      <c r="D3" s="286"/>
      <c r="E3" s="287"/>
    </row>
    <row r="4" spans="1:5" x14ac:dyDescent="0.25">
      <c r="A4" s="285" t="s">
        <v>376</v>
      </c>
      <c r="B4" s="288">
        <v>43346</v>
      </c>
      <c r="C4" s="286"/>
      <c r="D4" s="286"/>
      <c r="E4" s="287"/>
    </row>
    <row r="5" spans="1:5" x14ac:dyDescent="0.25">
      <c r="A5" s="285" t="s">
        <v>377</v>
      </c>
      <c r="B5" s="286" t="s">
        <v>378</v>
      </c>
      <c r="C5" s="286"/>
      <c r="D5" s="286"/>
      <c r="E5" s="287"/>
    </row>
    <row r="6" spans="1:5" x14ac:dyDescent="0.25">
      <c r="A6" s="445" t="s">
        <v>379</v>
      </c>
      <c r="B6" s="446"/>
      <c r="C6" s="446"/>
      <c r="D6" s="446"/>
      <c r="E6" s="447"/>
    </row>
    <row r="7" spans="1:5" ht="15.75" thickBot="1" x14ac:dyDescent="0.3">
      <c r="A7" s="289" t="s">
        <v>380</v>
      </c>
      <c r="B7" s="290">
        <v>43342</v>
      </c>
      <c r="C7" s="291"/>
      <c r="D7" s="291"/>
      <c r="E7" s="292"/>
    </row>
    <row r="8" spans="1:5" s="294" customFormat="1" ht="30" x14ac:dyDescent="0.25">
      <c r="A8" s="293" t="s">
        <v>377</v>
      </c>
      <c r="B8" s="293" t="s">
        <v>381</v>
      </c>
      <c r="C8" s="293" t="s">
        <v>382</v>
      </c>
      <c r="D8" s="293" t="s">
        <v>383</v>
      </c>
      <c r="E8" s="293" t="s">
        <v>384</v>
      </c>
    </row>
    <row r="9" spans="1:5" s="299" customFormat="1" ht="110.25" customHeight="1" x14ac:dyDescent="0.25">
      <c r="A9" s="295" t="s">
        <v>385</v>
      </c>
      <c r="B9" s="296">
        <v>11</v>
      </c>
      <c r="C9" s="296">
        <v>6</v>
      </c>
      <c r="D9" s="297">
        <f>C9/B9</f>
        <v>0.54545454545454541</v>
      </c>
      <c r="E9" s="298" t="s">
        <v>452</v>
      </c>
    </row>
    <row r="10" spans="1:5" s="299" customFormat="1" ht="75.75" customHeight="1" x14ac:dyDescent="0.25">
      <c r="A10" s="295" t="s">
        <v>386</v>
      </c>
      <c r="B10" s="296">
        <v>1</v>
      </c>
      <c r="C10" s="296">
        <v>1</v>
      </c>
      <c r="D10" s="297">
        <f t="shared" ref="D10:D14" si="0">C10/B10</f>
        <v>1</v>
      </c>
      <c r="E10" s="298" t="s">
        <v>402</v>
      </c>
    </row>
    <row r="11" spans="1:5" s="299" customFormat="1" ht="120.75" customHeight="1" x14ac:dyDescent="0.25">
      <c r="A11" s="295" t="s">
        <v>387</v>
      </c>
      <c r="B11" s="296">
        <v>10</v>
      </c>
      <c r="C11" s="296">
        <v>3</v>
      </c>
      <c r="D11" s="297">
        <f t="shared" si="0"/>
        <v>0.3</v>
      </c>
      <c r="E11" s="298" t="s">
        <v>448</v>
      </c>
    </row>
    <row r="12" spans="1:5" s="299" customFormat="1" ht="307.5" customHeight="1" x14ac:dyDescent="0.25">
      <c r="A12" s="295" t="s">
        <v>388</v>
      </c>
      <c r="B12" s="296">
        <v>9</v>
      </c>
      <c r="C12" s="296">
        <v>8</v>
      </c>
      <c r="D12" s="297">
        <f t="shared" si="0"/>
        <v>0.88888888888888884</v>
      </c>
      <c r="E12" s="298" t="s">
        <v>449</v>
      </c>
    </row>
    <row r="13" spans="1:5" s="299" customFormat="1" ht="409.5" x14ac:dyDescent="0.25">
      <c r="A13" s="295" t="s">
        <v>389</v>
      </c>
      <c r="B13" s="296">
        <v>12</v>
      </c>
      <c r="C13" s="296">
        <v>11</v>
      </c>
      <c r="D13" s="297">
        <f t="shared" si="0"/>
        <v>0.91666666666666663</v>
      </c>
      <c r="E13" s="298" t="s">
        <v>451</v>
      </c>
    </row>
    <row r="14" spans="1:5" s="299" customFormat="1" ht="47.25" customHeight="1" x14ac:dyDescent="0.25">
      <c r="A14" s="295" t="s">
        <v>390</v>
      </c>
      <c r="B14" s="296">
        <v>0</v>
      </c>
      <c r="C14" s="296">
        <v>0</v>
      </c>
      <c r="D14" s="297" t="e">
        <f t="shared" si="0"/>
        <v>#DIV/0!</v>
      </c>
      <c r="E14" s="298" t="s">
        <v>450</v>
      </c>
    </row>
  </sheetData>
  <mergeCells count="2">
    <mergeCell ref="A1:E1"/>
    <mergeCell ref="A6:E6"/>
  </mergeCells>
  <pageMargins left="0.7" right="0.7" top="0.75" bottom="0.75" header="0.3" footer="0.3"/>
  <pageSetup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2"/>
  <sheetViews>
    <sheetView showGridLines="0" topLeftCell="B18" workbookViewId="0">
      <selection activeCell="D46" sqref="D46"/>
    </sheetView>
  </sheetViews>
  <sheetFormatPr baseColWidth="10" defaultRowHeight="15" x14ac:dyDescent="0.25"/>
  <cols>
    <col min="2" max="2" width="31.140625" customWidth="1"/>
    <col min="3" max="3" width="21.7109375" customWidth="1"/>
    <col min="4" max="4" width="15.42578125" customWidth="1"/>
    <col min="5" max="5" width="15" customWidth="1"/>
  </cols>
  <sheetData>
    <row r="1" spans="2:5" hidden="1" x14ac:dyDescent="0.25"/>
    <row r="2" spans="2:5" hidden="1" x14ac:dyDescent="0.25"/>
    <row r="3" spans="2:5" hidden="1" x14ac:dyDescent="0.25">
      <c r="B3" s="236" t="s">
        <v>307</v>
      </c>
      <c r="C3" s="236" t="s">
        <v>308</v>
      </c>
      <c r="D3" s="236" t="s">
        <v>309</v>
      </c>
      <c r="E3" s="236" t="s">
        <v>310</v>
      </c>
    </row>
    <row r="4" spans="2:5" hidden="1" x14ac:dyDescent="0.25">
      <c r="B4" s="247" t="s">
        <v>311</v>
      </c>
      <c r="C4" s="250">
        <f>'Gestión Riesgo Corrupción '!AB15</f>
        <v>0.76363636363636367</v>
      </c>
      <c r="D4" s="250">
        <v>0.2</v>
      </c>
      <c r="E4" s="255">
        <f>C4*D4</f>
        <v>0.15272727272727274</v>
      </c>
    </row>
    <row r="5" spans="2:5" hidden="1" x14ac:dyDescent="0.25">
      <c r="B5" s="247" t="s">
        <v>312</v>
      </c>
      <c r="C5" s="250">
        <f>'Estrategias de Racionalizacion'!U15</f>
        <v>1</v>
      </c>
      <c r="D5" s="250">
        <v>0.2</v>
      </c>
      <c r="E5" s="255">
        <f t="shared" ref="E5:E7" si="0">C5*D5</f>
        <v>0.2</v>
      </c>
    </row>
    <row r="6" spans="2:5" hidden="1" x14ac:dyDescent="0.25">
      <c r="B6" s="247" t="s">
        <v>313</v>
      </c>
      <c r="C6" s="250">
        <f>'Rendición de Cuentas'!AB14</f>
        <v>0.6381066666666666</v>
      </c>
      <c r="D6" s="250">
        <v>0.2</v>
      </c>
      <c r="E6" s="255">
        <f t="shared" si="0"/>
        <v>0.12762133333333334</v>
      </c>
    </row>
    <row r="7" spans="2:5" hidden="1" x14ac:dyDescent="0.25">
      <c r="B7" s="247" t="s">
        <v>314</v>
      </c>
      <c r="C7" s="250">
        <f>'Atención al ciudadano'!S27</f>
        <v>0.40909090909090906</v>
      </c>
      <c r="D7" s="250">
        <v>0.2</v>
      </c>
      <c r="E7" s="255">
        <f t="shared" si="0"/>
        <v>8.1818181818181818E-2</v>
      </c>
    </row>
    <row r="8" spans="2:5" hidden="1" x14ac:dyDescent="0.25">
      <c r="B8" s="247" t="s">
        <v>315</v>
      </c>
      <c r="C8" s="250">
        <f>'Transparencia y Acc. Info'!AC18</f>
        <v>0.58908424908424906</v>
      </c>
      <c r="D8" s="250">
        <v>0.2</v>
      </c>
      <c r="E8" s="255">
        <f>C8*D8</f>
        <v>0.11781684981684981</v>
      </c>
    </row>
    <row r="9" spans="2:5" hidden="1" x14ac:dyDescent="0.25">
      <c r="B9" s="345" t="s">
        <v>304</v>
      </c>
      <c r="C9" s="448"/>
      <c r="D9" s="346"/>
      <c r="E9" s="250">
        <f>SUM(E4:E8)</f>
        <v>0.67998363769563774</v>
      </c>
    </row>
    <row r="10" spans="2:5" hidden="1" x14ac:dyDescent="0.25"/>
    <row r="11" spans="2:5" hidden="1" x14ac:dyDescent="0.25"/>
    <row r="12" spans="2:5" hidden="1" x14ac:dyDescent="0.25"/>
    <row r="13" spans="2:5" hidden="1" x14ac:dyDescent="0.25"/>
    <row r="14" spans="2:5" hidden="1" x14ac:dyDescent="0.25"/>
    <row r="15" spans="2:5" hidden="1" x14ac:dyDescent="0.25"/>
    <row r="16" spans="2:5" hidden="1" x14ac:dyDescent="0.25"/>
    <row r="17" spans="2:6" hidden="1" x14ac:dyDescent="0.25"/>
    <row r="26" spans="2:6" x14ac:dyDescent="0.25">
      <c r="B26" s="236" t="s">
        <v>307</v>
      </c>
      <c r="C26" s="236" t="s">
        <v>308</v>
      </c>
      <c r="D26" s="236" t="s">
        <v>309</v>
      </c>
      <c r="E26" s="236" t="s">
        <v>310</v>
      </c>
    </row>
    <row r="27" spans="2:6" x14ac:dyDescent="0.25">
      <c r="B27" s="247" t="s">
        <v>311</v>
      </c>
      <c r="C27" s="250" t="e">
        <f>'Gestión Riesgo Corrupción '!AC15</f>
        <v>#DIV/0!</v>
      </c>
      <c r="D27" s="250">
        <v>0.2</v>
      </c>
      <c r="E27" s="255" t="e">
        <f>C27*D27</f>
        <v>#DIV/0!</v>
      </c>
      <c r="F27" s="258"/>
    </row>
    <row r="28" spans="2:6" x14ac:dyDescent="0.25">
      <c r="B28" s="247" t="s">
        <v>312</v>
      </c>
      <c r="C28" s="250">
        <f>'Estrategias de Racionalizacion'!K17</f>
        <v>0.25</v>
      </c>
      <c r="D28" s="250">
        <v>0.2</v>
      </c>
      <c r="E28" s="255">
        <f t="shared" ref="E28:E30" si="1">C28*D28</f>
        <v>0.05</v>
      </c>
      <c r="F28" s="258"/>
    </row>
    <row r="29" spans="2:6" x14ac:dyDescent="0.25">
      <c r="B29" s="247" t="s">
        <v>313</v>
      </c>
      <c r="C29" s="250" t="e">
        <f>'Rendición de Cuentas'!AD14</f>
        <v>#DIV/0!</v>
      </c>
      <c r="D29" s="250">
        <v>0.2</v>
      </c>
      <c r="E29" s="255" t="e">
        <f t="shared" si="1"/>
        <v>#DIV/0!</v>
      </c>
      <c r="F29" s="258"/>
    </row>
    <row r="30" spans="2:6" x14ac:dyDescent="0.25">
      <c r="B30" s="247" t="s">
        <v>314</v>
      </c>
      <c r="C30" s="250">
        <f>'Atención al ciudadano'!V29</f>
        <v>0.33489583333333334</v>
      </c>
      <c r="D30" s="250">
        <v>0.2</v>
      </c>
      <c r="E30" s="255">
        <f t="shared" si="1"/>
        <v>6.6979166666666673E-2</v>
      </c>
      <c r="F30" s="258"/>
    </row>
    <row r="31" spans="2:6" x14ac:dyDescent="0.25">
      <c r="B31" s="247" t="s">
        <v>315</v>
      </c>
      <c r="C31" s="250">
        <f>'Transparencia y Acc. Info'!AE18</f>
        <v>0.125</v>
      </c>
      <c r="D31" s="250">
        <v>0.2</v>
      </c>
      <c r="E31" s="255">
        <f>C31*D31</f>
        <v>2.5000000000000001E-2</v>
      </c>
      <c r="F31" s="258"/>
    </row>
    <row r="32" spans="2:6" x14ac:dyDescent="0.25">
      <c r="B32" s="345" t="s">
        <v>304</v>
      </c>
      <c r="C32" s="448"/>
      <c r="D32" s="346"/>
      <c r="E32" s="259" t="e">
        <f>SUM(E27:E31)</f>
        <v>#DIV/0!</v>
      </c>
      <c r="F32" s="258"/>
    </row>
  </sheetData>
  <mergeCells count="2">
    <mergeCell ref="B9:D9"/>
    <mergeCell ref="B32:D3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Gestión Riesgo Corrupción </vt:lpstr>
      <vt:lpstr>Estrategias de Racionalizacion</vt:lpstr>
      <vt:lpstr>Rendición de Cuentas</vt:lpstr>
      <vt:lpstr>Atención al ciudadano</vt:lpstr>
      <vt:lpstr>Transparencia y Acc. Info</vt:lpstr>
      <vt:lpstr>SEGUIMIENTO OCI</vt:lpstr>
      <vt:lpstr>TOTAL</vt:lpstr>
      <vt:lpstr>'Atención al ciudadano'!Área_de_impresión</vt:lpstr>
      <vt:lpstr>'Estrategias de Racionalizacion'!Área_de_impresión</vt:lpstr>
      <vt:lpstr>'Gestión Riesgo Corrupción '!Área_de_impresión</vt:lpstr>
      <vt:lpstr>'Rendición de Cuentas'!Área_de_impresión</vt:lpstr>
      <vt:lpstr>'Transparencia y Acc. Info'!Área_de_impresión</vt:lpstr>
      <vt:lpstr>'Atención al ciudadano'!Títulos_a_imprimir</vt:lpstr>
      <vt:lpstr>'Estrategias de Racionalizacion'!Títulos_a_imprimir</vt:lpstr>
      <vt:lpstr>'Gestión Riesgo Corrupción '!Títulos_a_imprimir</vt:lpstr>
      <vt:lpstr>'Transparencia y Acc. Info'!Títulos_a_imprimir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Nelson Piñeros</cp:lastModifiedBy>
  <cp:lastPrinted>2018-12-07T15:23:50Z</cp:lastPrinted>
  <dcterms:created xsi:type="dcterms:W3CDTF">2018-03-16T20:24:07Z</dcterms:created>
  <dcterms:modified xsi:type="dcterms:W3CDTF">2018-12-11T16:29:56Z</dcterms:modified>
</cp:coreProperties>
</file>