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GESTION 2023\1. Pensamiento y Direccionamiento Estrategico\6. Modelo Integrado de Gestion y Planeación\Informe de Planeación Tactica y Operativa\2023\2 Informe\"/>
    </mc:Choice>
  </mc:AlternateContent>
  <xr:revisionPtr revIDLastSave="0" documentId="13_ncr:1_{AF5EB234-FDC7-4D42-BAB8-889359CE6518}" xr6:coauthVersionLast="47" xr6:coauthVersionMax="47" xr10:uidLastSave="{00000000-0000-0000-0000-000000000000}"/>
  <bookViews>
    <workbookView xWindow="-120" yWindow="-120" windowWidth="29040" windowHeight="15720" activeTab="1" xr2:uid="{B926EF17-02E4-4D6B-93FD-907EEAFCCBF1}"/>
  </bookViews>
  <sheets>
    <sheet name="Plan Sectorial " sheetId="4" r:id="rId1"/>
    <sheet name="Plan Estrategico Institucional " sheetId="1" r:id="rId2"/>
  </sheets>
  <externalReferences>
    <externalReference r:id="rId3"/>
  </externalReferences>
  <definedNames>
    <definedName name="_xlnm._FilterDatabase" localSheetId="0" hidden="1">'Plan Sectorial '!$A$7:$AE$21</definedName>
    <definedName name="ActualBeyond">PeriodInActual*(#REF!&gt;0)</definedName>
    <definedName name="_xlnm.Print_Area" localSheetId="1">'Plan Estrategico Institucional '!$A$1:$N$34</definedName>
    <definedName name="Colombia" localSheetId="1">#REF!</definedName>
    <definedName name="Colombia">#REF!</definedName>
    <definedName name="Gtics">#REF!=MEDIAN(#REF!,#REF!,#REF!+#REF!-1)</definedName>
    <definedName name="Ordenamiento" localSheetId="1">#REF!</definedName>
    <definedName name="Ordenamiento">#REF!</definedName>
    <definedName name="Pai" localSheetId="1">#REF!</definedName>
    <definedName name="Pai">#REF!</definedName>
    <definedName name="Paises" localSheetId="1">#REF!</definedName>
    <definedName name="Paises">#REF!</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eru" localSheetId="1">#REF!</definedName>
    <definedName name="Peru">#REF!</definedName>
    <definedName name="Plan">PeriodInPlan*(#REF!&gt;0)</definedName>
    <definedName name="PorcentajeCompletado">PercentCompleteBeyond*PeriodInPlan</definedName>
    <definedName name="Real">(PeriodInActual*(#REF!&gt;0))*PeriodInPlan</definedName>
    <definedName name="TitleRegion..BO60">#REF!</definedName>
    <definedName name="Trans">#REF!</definedName>
    <definedName name="Transformaciones" localSheetId="1">#REF!</definedName>
    <definedName name="Transformaciones">'[1]Estructura de PND'!$B$4:$B$8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1" l="1"/>
  <c r="X9" i="1"/>
  <c r="X10" i="1"/>
  <c r="X23" i="1" l="1"/>
  <c r="M22" i="4"/>
  <c r="N22" i="4"/>
  <c r="O22" i="4"/>
  <c r="P22" i="4"/>
  <c r="Q22" i="4"/>
  <c r="R22" i="4"/>
  <c r="U22" i="4"/>
  <c r="F15" i="4"/>
  <c r="L22" i="4"/>
  <c r="L11" i="4"/>
  <c r="U9" i="4"/>
  <c r="U10" i="4"/>
  <c r="U11" i="4"/>
  <c r="U12" i="4"/>
  <c r="U13" i="4"/>
  <c r="U14" i="4"/>
  <c r="U15" i="4"/>
  <c r="U16" i="4"/>
  <c r="U17" i="4"/>
  <c r="U18" i="4"/>
  <c r="U19" i="4"/>
  <c r="U20" i="4"/>
  <c r="U21" i="4"/>
  <c r="U8" i="4"/>
  <c r="L9" i="4"/>
  <c r="AA14" i="1"/>
  <c r="AA15" i="1"/>
  <c r="AA23" i="1"/>
  <c r="AA24" i="1"/>
  <c r="Z13" i="1"/>
  <c r="AA13" i="1" s="1"/>
  <c r="Z8" i="1"/>
  <c r="AA8" i="1" s="1"/>
  <c r="Z9" i="1"/>
  <c r="AA9" i="1" s="1"/>
  <c r="Z10" i="1"/>
  <c r="AA10" i="1" s="1"/>
  <c r="Z11" i="1"/>
  <c r="AA11" i="1" s="1"/>
  <c r="Z12" i="1"/>
  <c r="Z14" i="1"/>
  <c r="Z15" i="1"/>
  <c r="Z16" i="1"/>
  <c r="AA16" i="1" s="1"/>
  <c r="Z17" i="1"/>
  <c r="AA17" i="1" s="1"/>
  <c r="Z18" i="1"/>
  <c r="AA18" i="1" s="1"/>
  <c r="Z19" i="1"/>
  <c r="AA19" i="1" s="1"/>
  <c r="Z20" i="1"/>
  <c r="AA20" i="1" s="1"/>
  <c r="Z21" i="1"/>
  <c r="AA21" i="1" s="1"/>
  <c r="Z22" i="1"/>
  <c r="AA22" i="1" s="1"/>
  <c r="Z23" i="1"/>
  <c r="Z24" i="1"/>
  <c r="Z25" i="1"/>
  <c r="AA25" i="1" s="1"/>
  <c r="Z26" i="1"/>
  <c r="AA26" i="1" s="1"/>
  <c r="Z27" i="1"/>
  <c r="AA27" i="1" s="1"/>
  <c r="Z28" i="1"/>
  <c r="AA28" i="1" s="1"/>
  <c r="Z29" i="1"/>
  <c r="AA29" i="1" s="1"/>
  <c r="Z7" i="1"/>
  <c r="AA7" i="1" s="1"/>
  <c r="S12" i="4"/>
  <c r="T9" i="4"/>
  <c r="T10" i="4"/>
  <c r="T11" i="4"/>
  <c r="T12" i="4"/>
  <c r="AF12" i="4" s="1"/>
  <c r="T13" i="4"/>
  <c r="AF13" i="4" s="1"/>
  <c r="T14" i="4"/>
  <c r="T15" i="4"/>
  <c r="T16" i="4"/>
  <c r="T17" i="4"/>
  <c r="T18" i="4"/>
  <c r="T19" i="4"/>
  <c r="T20" i="4"/>
  <c r="T21" i="4"/>
  <c r="T8" i="4"/>
  <c r="S9" i="4"/>
  <c r="S10" i="4"/>
  <c r="S11" i="4"/>
  <c r="S13" i="4"/>
  <c r="S14" i="4"/>
  <c r="S15" i="4"/>
  <c r="S16" i="4"/>
  <c r="S17" i="4"/>
  <c r="S18" i="4"/>
  <c r="S19" i="4"/>
  <c r="S20" i="4"/>
  <c r="S21" i="4"/>
  <c r="AF21" i="4" s="1"/>
  <c r="S8" i="4"/>
  <c r="F9" i="4"/>
  <c r="F10" i="4"/>
  <c r="L10" i="4" s="1"/>
  <c r="F11" i="4"/>
  <c r="F12" i="4"/>
  <c r="L12" i="4" s="1"/>
  <c r="F13" i="4"/>
  <c r="F16" i="4"/>
  <c r="F17" i="4"/>
  <c r="F18" i="4"/>
  <c r="F19" i="4"/>
  <c r="F20" i="4"/>
  <c r="F21" i="4"/>
  <c r="F8" i="4"/>
  <c r="X11" i="1"/>
  <c r="X12" i="1"/>
  <c r="X13" i="1"/>
  <c r="X14" i="1"/>
  <c r="AF11" i="4" l="1"/>
  <c r="AF9" i="4"/>
  <c r="AF8" i="4"/>
  <c r="AF20" i="4"/>
  <c r="AF16" i="4"/>
  <c r="AF19" i="4"/>
  <c r="AF15" i="4"/>
  <c r="AF14" i="4"/>
  <c r="AF18" i="4"/>
  <c r="AF17" i="4"/>
  <c r="AF10" i="4"/>
  <c r="X21" i="1"/>
  <c r="Y21" i="1"/>
  <c r="X22" i="1"/>
  <c r="P28" i="1"/>
  <c r="P29" i="1"/>
  <c r="L13" i="4" l="1"/>
  <c r="L15" i="4"/>
  <c r="L16" i="4"/>
  <c r="L17" i="4"/>
  <c r="L18" i="4"/>
  <c r="L19" i="4"/>
  <c r="L20" i="4"/>
  <c r="L21" i="4"/>
  <c r="L8" i="4"/>
  <c r="Y8" i="1" l="1"/>
  <c r="Y9" i="1"/>
  <c r="Y10" i="1"/>
  <c r="Y11" i="1"/>
  <c r="Y13" i="1"/>
  <c r="Y14" i="1"/>
  <c r="Y15" i="1"/>
  <c r="Y16" i="1"/>
  <c r="Y17" i="1"/>
  <c r="Y18" i="1"/>
  <c r="Y19" i="1"/>
  <c r="Y20" i="1"/>
  <c r="Y22" i="1"/>
  <c r="Y25" i="1"/>
  <c r="Y26" i="1"/>
  <c r="Y27" i="1"/>
  <c r="Y7" i="1"/>
  <c r="Y29" i="1" l="1"/>
  <c r="Y28" i="1"/>
  <c r="X15" i="1" l="1"/>
  <c r="X16" i="1"/>
  <c r="X17" i="1"/>
  <c r="X18" i="1"/>
  <c r="X19" i="1"/>
  <c r="X20" i="1"/>
  <c r="X24" i="1"/>
  <c r="X25" i="1"/>
  <c r="X26" i="1"/>
  <c r="X27" i="1"/>
  <c r="X28" i="1"/>
  <c r="X29" i="1"/>
  <c r="X7" i="1"/>
  <c r="J26" i="1" l="1"/>
  <c r="J23" i="1"/>
  <c r="J20" i="1"/>
  <c r="J19" i="1"/>
  <c r="J17" i="1"/>
  <c r="J16" i="1"/>
  <c r="J15" i="1"/>
  <c r="J13" i="1"/>
  <c r="K12" i="1"/>
  <c r="AA12" i="1" s="1"/>
  <c r="AA30" i="1" s="1"/>
  <c r="Y12" i="1" l="1"/>
  <c r="Y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Chávez</author>
  </authors>
  <commentList>
    <comment ref="K9" authorId="0" shapeId="0" xr:uid="{D135F77B-6AEA-4487-8083-93CCC27BE73F}">
      <text>
        <r>
          <rPr>
            <b/>
            <sz val="9"/>
            <color indexed="81"/>
            <rFont val="Tahoma"/>
            <family val="2"/>
          </rPr>
          <t>Jorge Chávez:</t>
        </r>
        <r>
          <rPr>
            <sz val="9"/>
            <color indexed="81"/>
            <rFont val="Tahoma"/>
            <family val="2"/>
          </rPr>
          <t xml:space="preserve">
no encuentro estas 13 investigaciones en el plan de accion de educacion </t>
        </r>
      </text>
    </comment>
  </commentList>
</comments>
</file>

<file path=xl/sharedStrings.xml><?xml version="1.0" encoding="utf-8"?>
<sst xmlns="http://schemas.openxmlformats.org/spreadsheetml/2006/main" count="409" uniqueCount="217">
  <si>
    <t>Objetivo Misional</t>
  </si>
  <si>
    <t xml:space="preserve">Estrategias </t>
  </si>
  <si>
    <t>Acciones</t>
  </si>
  <si>
    <t>Indicadores</t>
  </si>
  <si>
    <t xml:space="preserve">Tipo de Indicador </t>
  </si>
  <si>
    <t xml:space="preserve">Periodicidad </t>
  </si>
  <si>
    <t xml:space="preserve">Línea Base </t>
  </si>
  <si>
    <t>Metas Cuatrienio</t>
  </si>
  <si>
    <t>Área Responsable</t>
  </si>
  <si>
    <t>1.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</si>
  <si>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t>No  de programas institucionales adoptados y publicados</t>
  </si>
  <si>
    <t xml:space="preserve">Producto </t>
  </si>
  <si>
    <t>Anual</t>
  </si>
  <si>
    <t>Grupo de Educación
Dirección de Planeación e Investigación</t>
  </si>
  <si>
    <t>N° de instituciones educativas implementando la educación solidaria</t>
  </si>
  <si>
    <t>Grupo de Educación
Dirección de Planeación e Investigación Dirección de Desarrollo</t>
  </si>
  <si>
    <t xml:space="preserve">N° de estudios e investigaciones  en economía popular, social y solidaria realizadas y publicadas </t>
  </si>
  <si>
    <t xml:space="preserve">Gestión </t>
  </si>
  <si>
    <t>Grupo de Educación
Dirección de Desarrollo</t>
  </si>
  <si>
    <t>N° de estrategias  de comunicaciones  con medios alternativos y comunitarios desarrollada</t>
  </si>
  <si>
    <t xml:space="preserve">Grupo de Educación
Grupo de Comunicaciones
Dirección de Desarrollo de las Organizaciones Solidarias 
</t>
  </si>
  <si>
    <t>3.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mejores servicios.</t>
  </si>
  <si>
    <r>
      <rPr>
        <b/>
        <sz val="11"/>
        <rFont val="Arial Narrow"/>
        <family val="2"/>
      </rPr>
      <t xml:space="preserve">3. 1 Asociatividad Solidaria Para la Paz </t>
    </r>
    <r>
      <rPr>
        <sz val="11"/>
        <rFont val="Arial Narrow"/>
        <family val="2"/>
      </rPr>
      <t>Fomento (promoción, creación, fortalecimiento, integración y protección)  de la asociatividad popular, social y solidaria</t>
    </r>
  </si>
  <si>
    <t xml:space="preserve">N° de personas sensibilizadas y capacitadas  en cultura solidaria </t>
  </si>
  <si>
    <t xml:space="preserve">Trimestral </t>
  </si>
  <si>
    <t>Dirección de Desarrollo de las Organizaciones Solidarias 
Grupo de Educación</t>
  </si>
  <si>
    <t xml:space="preserve">N° de organizaciones lideradas por mujeres  fomentadas. Por vigencia </t>
  </si>
  <si>
    <t xml:space="preserve">Dirección de Desarrollo de las Organizaciones Solidarias </t>
  </si>
  <si>
    <t xml:space="preserve">No de organizaciones lideradas por comunidades indígenas por vigencia </t>
  </si>
  <si>
    <t xml:space="preserve">No de organizaciones lideradas por comunidades NARP por vigencia </t>
  </si>
  <si>
    <t xml:space="preserve">No de organizaciones lideradas por jóvenes por vigencia  </t>
  </si>
  <si>
    <t>N/A</t>
  </si>
  <si>
    <t xml:space="preserve">No de organizaciones lideradas por población víctima por vigencia </t>
  </si>
  <si>
    <t xml:space="preserve">No de organizaciones lideradas por población en proceso de reincorporación por vigencia </t>
  </si>
  <si>
    <t>N° de organizaciones solidarias creadas en municipios Pdet</t>
  </si>
  <si>
    <t>N° de organizaciones solidarias Fortalecidas  en municipios Pdet</t>
  </si>
  <si>
    <r>
      <rPr>
        <b/>
        <sz val="11"/>
        <rFont val="Arial Narrow"/>
        <family val="2"/>
      </rPr>
      <t>3.2  Territorialización</t>
    </r>
    <r>
      <rPr>
        <sz val="11"/>
        <rFont val="Arial Narrow"/>
        <family val="2"/>
      </rPr>
      <t xml:space="preserve"> de la Economía Solidaria, Popular y Comunitaria </t>
    </r>
  </si>
  <si>
    <t xml:space="preserve">No. territorios asociativos solidarios promovidos </t>
  </si>
  <si>
    <t xml:space="preserve">N° de Mesas territoriales implementadas </t>
  </si>
  <si>
    <t>Resultado</t>
  </si>
  <si>
    <t xml:space="preserve">Dirección de Desarrollo </t>
  </si>
  <si>
    <t xml:space="preserve">No. de Agendas Territoriales de Asociatividad Solidaria para la Paz implementadas </t>
  </si>
  <si>
    <t xml:space="preserve">N° de Municipios implementado las estrategias de  Compras Públicas y Mercados Campesinos </t>
  </si>
  <si>
    <t xml:space="preserve">N° de Organizaciones Solidarias vinculadas a las Estrategias de Compras Publicas y Mercados campesinos </t>
  </si>
  <si>
    <r>
      <rPr>
        <b/>
        <sz val="11"/>
        <rFont val="Arial Narrow"/>
        <family val="2"/>
      </rPr>
      <t>3,3  Articulación Intersectorial</t>
    </r>
    <r>
      <rPr>
        <sz val="11"/>
        <rFont val="Arial Narrow"/>
        <family val="2"/>
      </rPr>
      <t xml:space="preserve">
Articulación Público - Popular social - solidaria </t>
    </r>
  </si>
  <si>
    <t xml:space="preserve">No. de Redes Públicas de apoyo al sector solidario, popular y comunitario implementadas en región </t>
  </si>
  <si>
    <t xml:space="preserve">Semestral </t>
  </si>
  <si>
    <t>4. Fortalecer la articulación institucional para recuperar la confianza de la ciudadanía y para fortalecer la acción integral del Estado.</t>
  </si>
  <si>
    <r>
      <t xml:space="preserve">4.1 </t>
    </r>
    <r>
      <rPr>
        <b/>
        <sz val="11"/>
        <rFont val="Arial Narrow"/>
        <family val="2"/>
      </rPr>
      <t>Integralidad</t>
    </r>
    <r>
      <rPr>
        <sz val="11"/>
        <rFont val="Arial Narrow"/>
        <family val="2"/>
      </rPr>
      <t xml:space="preserve">  de los sistemas de gestión para el desarrollo institucional </t>
    </r>
  </si>
  <si>
    <t xml:space="preserve">Porcentaje de Implementación del MIGP </t>
  </si>
  <si>
    <t xml:space="preserve">Subdirección Nacional 
Dirección de Investigación y Planeación
Todos los grupos y Jefes de Oficina </t>
  </si>
  <si>
    <t>Porcentaje de documento de análisis y propuestas gestionadas.</t>
  </si>
  <si>
    <t>Oficina Asesora Jurídica</t>
  </si>
  <si>
    <t>INDICADORES</t>
  </si>
  <si>
    <t>TIPO DE INDICADOR</t>
  </si>
  <si>
    <t>Frecuencia  Medición</t>
  </si>
  <si>
    <t>META 2023</t>
  </si>
  <si>
    <t>Número de organizaciones solidarias conformadas por población víctima, vinculadas a procesos de fomento, durante la vigencia.</t>
  </si>
  <si>
    <t>Organizaciones solidarias fortalecidas en capacidades productivas y administrativas en municipios PDET</t>
  </si>
  <si>
    <t>Territorios asociativos solidarios fomentados</t>
  </si>
  <si>
    <t>Municipios con estrategia de promoción de procesos organizativos a través de la asociatividad solidaria implementada en municipios PDET</t>
  </si>
  <si>
    <t>Organizaciones solidarias fortalecidas en capacidades productivas y administrativas</t>
  </si>
  <si>
    <t>Municipios con estrategia de promoción de procesos organizativos a través de la asociatividad solidaria implementada</t>
  </si>
  <si>
    <t>Porcentaje de organizaciones solidarias de mujeres creadas apoyadas y financiadas</t>
  </si>
  <si>
    <t>Porcentaje de organizaciones solidarias de mujeres fortalecidas en capacidades productivas y administrativas</t>
  </si>
  <si>
    <t>Organizaciones solidarias creadas, apoyadas, y financiadas en municipios PDET</t>
  </si>
  <si>
    <t>Porcentaje de organizaciones solidarias de mujeres creadas, apoyadas, financiadas o fortalecidas que provean información y logística, administren los centros de acopio y promocionen los productos del campo</t>
  </si>
  <si>
    <t>Porcentaje de organizaciones solidarias creadas, apoyadas, financiadas o fortalecidas que provean información y logística, administren los centros de acopio y promocionen los productos del campo</t>
  </si>
  <si>
    <t>Organizaciones solidarias creadas, apoyadas, y financiadas</t>
  </si>
  <si>
    <t>Indice de desempeño institucional Solidarias</t>
  </si>
  <si>
    <t>Gestión</t>
  </si>
  <si>
    <t>1er trimestre</t>
  </si>
  <si>
    <t>2do trimestre</t>
  </si>
  <si>
    <t>3er trimestre</t>
  </si>
  <si>
    <t>4to trimestre</t>
  </si>
  <si>
    <t>Acumulado</t>
  </si>
  <si>
    <t>Avance cualitativo 1er trimestre</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</si>
  <si>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10 organizaciones lideradas por comunidades indígenas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</si>
  <si>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  organizaciones lideradas por población en proceso de reincorporación por vigencia </t>
  </si>
  <si>
    <t>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26 organizaciones solidarias creadas en municipios Pdet</t>
  </si>
  <si>
    <t xml:space="preserve">Con el fin promover territorios solidarios se realizan las Asambleas regionales en (Región Sur 1, eje cafetero, Amazonía, Pacífico, Nororiente), desde las que se construiran las Agendas comunes territoriales. </t>
  </si>
  <si>
    <t xml:space="preserve">Se realizan las Asambleas regionales en (Región Sur 1, eje cafetero, Amazonía, Pacífico, Nororiente), desde las que se construiran las Agendas comunes territoriales. </t>
  </si>
  <si>
    <t>Con el fin implementar las Agendas Territoriales de Asociatividad Solidaria para la Paz, se realizan las Asambleas regionales en (Región Sur 1, eje cafetero, Amazonía, Pacífico, Nororiente)</t>
  </si>
  <si>
    <t xml:space="preserve">Con el fin de Articular la estrategia de Compras públicas locales y mercados campesinos como parte del modelo de gestión institucional nacional y territorial, desde la DDOS se reporta: 1 . Participación  en las jornadas  de Compras Públicas Locales para elimpulso e la estrategia y el cumplimiento de la Ley. Se participó en estas mesas el 9 de marzo y el 17 de marzo. 2. Desde el contrato 051 conla gestora del caqueta se realizo la construcción de la articulación interinstitucional de las estrategias de Compras Públicas Locales, Mercados Campesinos, Agendas Territoriales, y organizaciones asociativas de Firmantes de Paz, que convoca Coordinación Territorial Región Sur - UAEOS. </t>
  </si>
  <si>
    <t>Se evidencia el avance del 25% de la implementacion anual del MIPG</t>
  </si>
  <si>
    <t>Durante el primer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t>
  </si>
  <si>
    <t xml:space="preserve">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"Número de organizaciones solidarias conformadas por población víctima, vinculadas a procesos de fomento, durante la vigencia"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 y fomentar las organizaciones solidarias conformadas con población victima vinculadas a procesos de fomento, durante la vigencia. </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</si>
  <si>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</si>
  <si>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“Territorios asociativos solidarios fomentados”.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</si>
  <si>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“Municipios con estrategia de promoción de procesos organizativos a través de la asociatividad solidaria implementada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</si>
  <si>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Fortalecimiento territorial de las organizaciones.
La Unidad Solidaria se encuentra en procesos contractuales para desarrollar convenios con el fin de dar cumplimiento a los procesos misionales de la entidad.</t>
  </si>
  <si>
    <t>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"Municipios con estrategia de promoción de procesos organizativos a través de la asociatividad solidaria implementada".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</si>
  <si>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y financiadas”.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</si>
  <si>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fortalecidas en capacidades productivas y administrativas”.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</si>
  <si>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creadas, apoyadas, y financiadas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</si>
  <si>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financiadas o fortalecidas que provean información y logística, administren los centros de acopio y promocionen los productos del campo”.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</si>
  <si>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creadas, apoyadas, financiadas o fortalecidas que provean información y logística, administren los centros de acopio y promocionen los productos del campo	”.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</si>
  <si>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creadas, apoyadas, y financiadas	”.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</si>
  <si>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 xml:space="preserve">De acuerdo con la Circular externa No. 100-003 del 2023, el aplicativo FURAG dará apertura en junio de 2023 y la publicación de resultados se dará en el mes de agosto de 2023 según programación. </t>
  </si>
  <si>
    <t xml:space="preserve">  PLAN ESTRATÉGICO 2023-2026
Con la Economía Solidaria, Popular y Comunitaria el cambio es desde los territorios</t>
  </si>
  <si>
    <t>VERSIÓN 11</t>
  </si>
  <si>
    <t>CÓDIGO-FO-PDE-01</t>
  </si>
  <si>
    <t>Se inicio el diseño del programa Formar para Servir "Somos Unidad Solidaria" dirigido a funcionarios y servidores de la Unidad en el marco de la implementación de la agenda de asociatividad solidaria para la paz. 
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t>
  </si>
  <si>
    <t xml:space="preserve">Con el fin de implementar el programa formar en asociatividad solidaria la desde la Unidad Solidaria apoya el proceso contractual de los convenios que en el marco del proyecto de inversión ejecutará la acción de misionalidad de la entidad.  </t>
  </si>
  <si>
    <t>Se realizó la compilación de los diagnósticos territoriales para tener una visión regional que permita ver qué necesidades y qué cosas comparten los territorios en los cuales se están desarrollando las asambleas regionales.
Se amplió el documento de identificación  de investigaciones de IES que se hubieran llevado a cabo en cada departamento (dos o una en cada territorio) donde se incluyeron categorías emergentes de la Agenda de Asociatividad Solidaria para la Paz que se evidenciaron desde el grupo de educación e investigación (Autogestión, Comercio justo, Derechos sociales y Trabajo decente) y otras categorías que los documentos pudieran arrojar que podrían aportar al proceso investigativo a ejecutar desde lo conceptual.</t>
  </si>
  <si>
    <t xml:space="preserve">Se inicio de revisión documental sobre insumos para el diseño del Plan Decenal en su componente de Educación,  se construirán las Agendas comunes territoriales de los resultados de las asambleas territoriales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</si>
  <si>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7500 de personas sensibilizadas y capacitadas  en cultura solidaria </t>
  </si>
  <si>
    <t>Con el fin de fomentar la Red Pública de apoyo al sector solidario, popular y comunitario articulando las iniciativas e instrumentos de política de los gobiernos locales, departamentales y nacionales se reporta las siguientes actividades:                                                                                                       
1.	Mesa de trabajo minas y propuesta ANM
2.	Mesas de trabajo Sena – Propuesta de estudios y correo sitios de trabajo
3.	Acompañamiento creación de propuesta de trabajo estudios Cali
4.	Mesa de trabajo UPRA                
5.	Participación mesa campesina ANUC</t>
  </si>
  <si>
    <t xml:space="preserve">Avances </t>
  </si>
  <si>
    <t xml:space="preserve">Plan Nacional de Desarrollo </t>
  </si>
  <si>
    <t xml:space="preserve">Objetivo Sectorial </t>
  </si>
  <si>
    <t>1. Promover el trabajo decente a través de la formulación y fortalecimiento de políticas y estrategias orientadas a la generación  de ingresos y de empleo productivo</t>
  </si>
  <si>
    <r>
      <rPr>
        <b/>
        <sz val="11"/>
        <rFont val="Arial Narrow"/>
        <family val="2"/>
      </rPr>
      <t>1. Cultura</t>
    </r>
    <r>
      <rPr>
        <sz val="11"/>
        <rFont val="Arial Narrow"/>
        <family val="2"/>
      </rPr>
      <t xml:space="preserve"> de la economía popular, social y solidaria para la vida </t>
    </r>
  </si>
  <si>
    <t>1,1 Revisar, actualizar y diseñar  programas institucionales que desarrollen las acciones de fomento de la economía popular, social y solidaria</t>
  </si>
  <si>
    <t xml:space="preserve"> 1.2 Articular las competencias emprendedoras solidarias en el sistema de educación formal en los niveles de básica y media con el ministerio de educación, secretaria de educación  e instituciones educativas </t>
  </si>
  <si>
    <t>1,3 Desarrollar procesos de estudios, investigaciones o sistematización de experiencias en torno a la economía popular, social y solidaria</t>
  </si>
  <si>
    <t xml:space="preserve"> 1.4 Desarrollar procesos participativos de educación solidaria con actores de la economía popular, social y solidaria (Mesa de Educación Popular, Social y Solidaria y otros espacios)</t>
  </si>
  <si>
    <t>2.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</si>
  <si>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2. Educomunicaciones</t>
    </r>
    <r>
      <rPr>
        <sz val="11"/>
        <rFont val="Arial Narrow"/>
        <family val="2"/>
      </rPr>
      <t xml:space="preserve"> para el posicionamiento del modelo asociativo solidario</t>
    </r>
  </si>
  <si>
    <t xml:space="preserve"> 2,1 Desarrollar  una estrategia de comunicaciones con medios alternativos y comunitarios para la promoción de la cultura solidaria, empleando diferentes medios de telecomunicación </t>
  </si>
  <si>
    <t>3,1.1   Promover el modelo de economía popular, social y solidaria,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</si>
  <si>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 xml:space="preserve">3,1. 2  Fomentar la economía solidaria ( creación, fortalecimiento, desarrollo) en las  formas organizativas de la economía  solidaria, popular y comunitaria a través del Programa Integral de Asociatividad para la Paz  y  PLANFES (Plan Nacional de Fomento de la Economía Solidaria y Cooperativa Rural). 
</t>
  </si>
  <si>
    <t>3..2.1 Promover Territorios Asociativos Solidarios  que  contribuyan al desarrollo social, cultural, político, economico,ambiental y organizacional en los territorios.</t>
  </si>
  <si>
    <t>3.2.2 Desarrollar las Mesas territoriales de economía popular, social y solidaria que promuevan  acuerdos territoriales de asociatividad solidaria para la Paz.</t>
  </si>
  <si>
    <t>3.2.3 Articular la estrategia de Compras públicas locales y mercados campesinos como parte del modelo de gestión institucional nacional y territorial.</t>
  </si>
  <si>
    <t>3.3.1 Fomentar la Red Pública de apoyo al sector solidario, popular y comunitario articulando las iniciativas e instrumentos de política de los gobiernos locales, departamentales y nacionales.</t>
  </si>
  <si>
    <t>4. Mejorar la gestión institucional del sector trabajo, con una eficiente gestión orientada a resultados</t>
  </si>
  <si>
    <t xml:space="preserve">4.1.1 Implementar las dimensiones y políticas que conforman el MIPG para lograr una  mayor apropiación y cumplimiento adecuado de las funciones, garantizando  la satisfacción y participación ciudadana </t>
  </si>
  <si>
    <t xml:space="preserve">4..1..2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</si>
  <si>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Plan Nacional de Desarrollo 2022-2026 “Colombia Potencia Mundial de la Vida ” 
Transformación  / Implicación: 2. Seguridad humana y justicia social
Habilitadores: C. Expansión d ecapacidades: más y mejores oportunidades de la población para lograr sus proyectos de vida 
Catalizador: 7. Reconocimiento e impulso a la Economía Popular y Comunitaria(EP)
Componente:  g. Asociatividadsolidariaparalapaz
</t>
  </si>
  <si>
    <t>EJECUTADO</t>
  </si>
  <si>
    <t>ESPERADO</t>
  </si>
  <si>
    <t xml:space="preserve">Se reportan los siguientes avances en la implemetacion de la estrategia de comunicaciones  con medios alternativos y comunitarios desarrollada:
-Se elaboro un formulario para recoger informacion de los medios comunitarios y alternativos con miras a su identificacion, publicado en la patgina web.
-El documento (base de datos) se construyó durante este mes y se plantea confirmarlo en el mes de abril.
-Encuentro presencial con representantes de Presidencia de la Republica, Prosperidad Social, Mintic, Mincultura, y la Uaeos para definir responsabilidades en la convocatoria para conformar el directorio nacional de medios alternativos comunitarios y digitales.
-Se adelantó un encuentro virtual con medios alternativos y comunitarios a través de la plataforma Teams  en la que participaron 200 medios
-Se llevo a cabo el encuentro Nacional de Medios Alternativos Comunitarios en  en el teatro colon de Bogotá con la presencia de 500 representantes medios confirmados a través del formulario de inscripción
</t>
  </si>
  <si>
    <t>Cumplimiento</t>
  </si>
  <si>
    <t>Esperado</t>
  </si>
  <si>
    <t>AVANCE SEGUNDO TRIMESTRE</t>
  </si>
  <si>
    <t>OBJETIVOS ESTRATEGICOS</t>
  </si>
  <si>
    <t>INICIATIVAS ESTRATEGICAS</t>
  </si>
  <si>
    <t>AVANCE PRIMER TRIMESTRE</t>
  </si>
  <si>
    <t>AVANCE SEGUNDO  TRIMESTRE</t>
  </si>
  <si>
    <t>COMPONENTE TRABAJO DECENTE</t>
  </si>
  <si>
    <t>Tipo indicador según PND</t>
  </si>
  <si>
    <t>Transformación/ImplicaciónPND</t>
  </si>
  <si>
    <t>Actor diferencial</t>
  </si>
  <si>
    <t>ENTIDAD REPSONSABLE</t>
  </si>
  <si>
    <t>DEPENDENCIA RESPONSABLE</t>
  </si>
  <si>
    <t>NOMBRE Y APELLIDOS DEL FUNCIONARIO RESPONSBALE DE REPORTAR AVANCE</t>
  </si>
  <si>
    <t>CORREO ELECTRÓNICO DEL FUNCIONARIO RESPONSBALE DE REPORTAR AVANCE</t>
  </si>
  <si>
    <t>Meta 1 trimestre</t>
  </si>
  <si>
    <t>Breve descripción de las acciones reaizadas en el primer trimestre para el logro de la meta programada</t>
  </si>
  <si>
    <t>Meta 2 trimestre</t>
  </si>
  <si>
    <t>_</t>
  </si>
  <si>
    <t>Creación de empleo</t>
  </si>
  <si>
    <t>Seguridad Humana y Justicia Social</t>
  </si>
  <si>
    <t>Producto</t>
  </si>
  <si>
    <t>Paz Total e Integral</t>
  </si>
  <si>
    <t>Semestral</t>
  </si>
  <si>
    <t>Reparación efectiva e integral a las víctimas</t>
  </si>
  <si>
    <t>Segundo nivel</t>
  </si>
  <si>
    <t>Unidad Administrativa Especial de Organizaciones Solidarias</t>
  </si>
  <si>
    <t>Direccion de Desarrollo de las Organizaciones Solidarias</t>
  </si>
  <si>
    <t xml:space="preserve">John Jairo Rojas </t>
  </si>
  <si>
    <t>jhon.rojas@unidadsolidaria.gov.co</t>
  </si>
  <si>
    <t xml:space="preserve">
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</si>
  <si>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Gloria Patricia Medina Tarazona</t>
  </si>
  <si>
    <t>gloria.medina@unidadsolidaria.gov.co</t>
  </si>
  <si>
    <t>Organizaciones solidarias fomentadas</t>
  </si>
  <si>
    <t>A corte de 30 de junio de 2023, la Unidad Solidaria cuenta con 92 gestores territoriales en los 32 departamentos, quienes adelantan la gestión en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</si>
  <si>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4.1 Evaluar de manera independiente la gestión estratégica e institucional, en aras de establecer el cumplimiento de las metas de gobierno y de gestión</t>
  </si>
  <si>
    <t xml:space="preserve">De acuerdo con la Circular externa No. 100-003 del 2023, el aplicativo FURAG dio apertura en junio de 2023 y la publicación de resultados se dará en el mes de agosto de 2023 según programación. </t>
  </si>
  <si>
    <t>Pacto por una gestión pública efectiva</t>
  </si>
  <si>
    <t xml:space="preserve">Direccion de Investigacion y Planeacion </t>
  </si>
  <si>
    <t>Avance 1 trimestre</t>
  </si>
  <si>
    <t>Porcentaje</t>
  </si>
  <si>
    <t>Avance 2 trimestre</t>
  </si>
  <si>
    <t>Meta 3 trimestre</t>
  </si>
  <si>
    <t>Avance 3 trimestre</t>
  </si>
  <si>
    <t>Meta 4 trimestre</t>
  </si>
  <si>
    <t xml:space="preserve">Para la vigecia 2023 se viene trabajando en 4 programas para el cumplimiento de la meta de la vigencia asi: 
(1) Programa Formar para Servir: Somos Unidad Solidaria: programa desarrollado al 100% en los meses de abril a junio, con 119 participantes. en el mes de julio culminara la etapa de certificación
(2) Diplomado Nacional de Asociatividad Solidaria, donde se busca involucrar a las universidades como aliadas para su implementación. A corte de junio 30 está en etapa de logística y alianzas; en julio y agosto se prevé el diseño curricular, y hacia octubre el inicio de la implemetación.10%
(3)Sistema de Educación Asociativa Solidaria “SEAS”, que definirá los lineamientos para la transversalización de las competencias de solidaridad y asociatividad en el sistema educativo colombiano y en la educación con las organizaciones de la economía solidaria, popular, comunitaria y social.30%
(4)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58%
</t>
  </si>
  <si>
    <t xml:space="preserve">Se reporta que ha desarrollado el diseño del documento de Fomento de la educación solidaria en las instituciones educativas, donde se estableció:
● Visitas a las instituciones educativas
● Cátedra de economía solidaria
● Cátedra de la escuela para la construcción de paz
● Cátedra fomentamos asociatividad de la escuela
● Taller de planeación estratégica: proyecto aula
● Implementación y seguimiento proyecto productivo escolar
De acuerdo con lo mencionado, se ha avanzado en el proceso de selección de las instituciones educativas de los cuatro departamentos a intervenir (Putumayo, Caquetá, Tolima y Huila).                                        </t>
  </si>
  <si>
    <t>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7 investigaciones en desarrollo:
•	1 realizada de manera directa con profesionales de la Entidad
•	6 acompañamientos a Asociados y Aliados
2 estudios en desarrollo realizados de manera directa con profesionales de la Entidad</t>
  </si>
  <si>
    <t>En el marco de las 23 Asambleas Regionales de Asociatividad Solidaria para la Paz se dio inicio a la promoción de la cultura asociativa solidaria en los territorios, sensibilizando a 5016 personas y orientando a 2151 organizaciones de la economía solidaria popular, comunitaria y social, de 250 municipios (incluida Bogotá, D.C.) de los 32 departamentos de Colombia.</t>
  </si>
  <si>
    <t>A corte de 30 de junio de 2023, la Unidad Solidaria cuenta con 92 gestores territoriales en los 32 departamentos, quienes adelantan la gestión en el fomento de las organizaciones de la economía solidaria, popular, comunitaria y social, por lo que a la fecha ha creado 6 organizaciones de mujeres y se han fortalecido 6 organizaciones lideradas por mujeres para un total de 12 organizaciones fomentadas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indicador durante la vigencia de la siguiente manera: 
1. Convenio de asociación 002: 
Porcentaje de organizaciones solidarias de mujeres creadas apoyadas y financiadas: al menos el 20% deberá corresponder organizaciones Mujeres.
2. Convenio interadministrativo 001: 
Porcentaje de organizaciones solidarias de mujeres creadas apoyadas y financiadas:
3. Convenio interadministrativo 002: al menos el 20% deberá corresponder organizaciones Mujeres.
Porcentaje de organizaciones solidarias de mujeres creadas apoyadas y financiadas: al menos el 20% deberá corresponder organizaciones Mujeres.</t>
  </si>
  <si>
    <t>A corte de 30 de junio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</si>
  <si>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A corte de 30 de junio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</si>
  <si>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A corte de 30 de junio de 2023, la Unidad Solidaria cuenta con 92 gestores territoriales en los 32 departamentos, quienes adelantan la gestión en el fomento de las organizaciones de la economía solidaria, popular, comunitaria y social, por lo que a la fecha ha creado 3 organizaciones de jóvenes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</si>
  <si>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</si>
  <si>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t>
  </si>
  <si>
    <t>Se evidencia el avance del 50% de la implementacion anual del MIPG</t>
  </si>
  <si>
    <t>A corte de 30 de junio de 2023, la Unidad Solidaria ha suscrito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Número de organizaciones solidarias conformadas por población víctima: 20</t>
  </si>
  <si>
    <t xml:space="preserve">A corte de 30 de junio de 2023, la Unidad Solidaria cuenta con 92 gestores territoriales en los 32 departamentos, quienes adelantan  el fomento de las organizaciones de la economía solidaria, popular, comunitaria y social en los municipios  PDET,  reportando  20 organizaciones fortalecidas en estos municipios.
A corte de 30 de junio de 2023, la Unidad Solidaria  ha suscrito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fomentadas  en capacidades productivas y administrativas en municipios PDET, durante la vigencia de la siguiente manera: 
1. Convenio de asociación 002: 20 Organizaciones 
 2. Convenio interadministrativo 001:  20 Organizaciones 
3. Convenio interadministrativo 002:  60 Organizaciones 
</t>
  </si>
  <si>
    <t xml:space="preserve">A corte de 30 de junio de 2023, la Unidad Solidaria cuenta con 92 gestores territoriales  quienes se encuentran adelantando  procesos de fomento en  23 municipios Pdet :
-Antioquia: Apartadó, Carepa, Necoclí, Yondó, Vigía del Fuerte 
-Bolívar: El Carmen de Bolívar, María la Baja
-Cauca: Santander de Quilichao
-Guaviare: San José del Guaviare, El retorno 
-Nariño: San Andrés de Tumaco
</t>
  </si>
  <si>
    <t xml:space="preserve">A corte de 30 de junio de 2023, la Unidad Solidaria cuenta con 92 gestores territoriales en los 32 departamentos, quienes adelantan la gestión en el fomento de las organizaciones de la economía solidaria, popular, comunitaria y social, por lo que a la fecha se fortalecido 32 organizaciones con la implementación de Agenda de Asociatividad Solidaria para la Paz.
A corte de 30 de junio de 2023, la Unidad Solidaria  ha suscrito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</si>
  <si>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cuenta con 92 gestores territoriales en los 32 departamentos, en los cuales cuentan con municipios, priorizados por la Unidad Solidaria. Los algunos gestores  y el convenio de Asocoop vienen adelantando su labor en 29 municipios, relacionados a continuación:
-Antioquia: Apartadó, Carepa, Necoclí, Yondó, Vigía del Fuerte 
-Bolívar: El Carmen de Bolívar, María la Baja, Cartagena
-Cauca: Santander de Quilichao
-Guaviare: San José del Guaviare, El Retorno
-Nariño: San Andrés de Tumaco
-Atlántico: Galapa
-Meta: Acacías
-Norte de Santander: Toledo
-Sucre: Galeras
-Tolima: Anzoategui
</t>
  </si>
  <si>
    <t xml:space="preserve">A corte de 30 de junio de 2023, la Unidad Solidaria cuenta con 92 gestores territoriales en los 32 departamentos, quienes adelantan la gestión en el fomento de las organizaciones de la economía solidaria, popular, comunitaria y social, reportando un avance de 8 organizaciones  creadas, de las cuales seis (6) son lideradas por mujeres, lo que representa a la fecha un 75% del total de las organizaciones creadas.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en cada convenio quedo estipulado que al  menos 20%  de las organizaciones solidarias creadas deben ser lideradas por  mujeres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</si>
  <si>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cuenta con 92 gestores territoriales en los 32 departamentos, quienes adelantan la gestión en el fomento de las organizaciones de la economía solidaria, popular, comunitaria y social, por lo que a la fecha ha fortalecido 32 organizaciones de las cuales (6) son lideradas por mujeres, que corresponde al 18.75% parcial del total de las organizaciones.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en cada convenio quedo estipulado que al  menos 28%  de las organizaciones solidarias  fortalecidas  deben ser lideradas por  mujeres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</si>
  <si>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cuenta con 92 gestores territoriales en los 32 departamentos, quienes adelantan  el fomento de las organizaciones de la economía solidaria, popular, comunitaria y social, en los municipios priorizados PDET,  reportando 7  organizaciones creadas
A corte de 30 de junio de 2023, la Unidad Solidaria ha suscrito  tres (3) convenios con el objetivo de fomentar organizaciones de la economía solidaria, popular, comunitaria y social en los cuales se crearan organizaciones en municipios PDET .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</si>
  <si>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junio de 2023, la Unidad Solidaria solicitó a la Agencia de Desarrollo Rural - ADR,remitir las organizaciones solidarias de mujeres creadas, apoyadas, financiadas o fortalecidas que provean información y logística, administren los centros de acopio y promocionen los productos del campo,  a la fecha se esta adelantando la getsion con las organizaciones remiida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t>
  </si>
  <si>
    <t xml:space="preserve">A corte de 30 de junio de 2023, la Unidad Solidaria solicitó a la Agencia de Desarrollo Rural - ADR, que remita las organizaciones solidarias creadas, apoyadas, financiadas o fortalecidas que provean información y logística, administren los centros de acopio y promocionen los productos del campo,  a la fecha se esta adelantando la getsion con las organizaciones remiida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 </t>
  </si>
  <si>
    <t>A corte de 30 de junio de 2023, la Unidad Solidaria cuenta con 92 gestores territoriales en los 32 departamentos, quienes adelantan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</si>
  <si>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 xml:space="preserve">A corte de 30 de junio de 2023, la Unidad Solidaria cuenta con 92 gestores territoriales en los 32 departamentos, quienes adelantan el fomento de las organizaciones de la economía solidaria, popular, comunitaria y social, por lo que a la fecha ha creado (8) organizaciones en el marco de la implementación de la Agenda de Asociatividad Solidaria para la Paz.
A corte de 30 de junio de 2023, la Unidad Solidaria suscribió tres (3) convenios, con el claro objetivo de fortalecer organizaciones solidarias en diferentes las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t>
  </si>
  <si>
    <t xml:space="preserve">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</si>
  <si>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Avance Ejecutado</t>
  </si>
  <si>
    <t>Semaforo</t>
  </si>
  <si>
    <t xml:space="preserve">N° de  documentos de propuesta Plan Nacional Decenal de Educación Solidaria desarrollados </t>
  </si>
  <si>
    <t>% Esperado</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</si>
  <si>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junio de 2023, la Unidad Solidaria se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t>
    </r>
    <r>
      <rPr>
        <sz val="11"/>
        <color rgb="FFFF0000"/>
        <rFont val="Arial Narrow"/>
        <family val="2"/>
      </rPr>
      <t>número de organizaciones solidarias fortalecidas en capacidades productivas y administrativas en municipios PDET: 40</t>
    </r>
  </si>
  <si>
    <t xml:space="preserve">A corte del 30 de junio se presenta  un avance acumulado para la vigencia 2023 en Fase 4: Encuentros o ruedas de negocios locales 17 entre la oferta y la demanda en 15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
</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</si>
  <si>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$$1.368.818.700</t>
  </si>
  <si>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junio de 2023, la Unidad Solidaria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t>
    </r>
    <r>
      <rPr>
        <sz val="11"/>
        <color rgb="FFFF0000"/>
        <rFont val="Arial Narrow"/>
        <family val="2"/>
      </rPr>
      <t>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r>
  </si>
  <si>
    <t>A corte del 30 de junio se vienen desarrollando a través del convenio región Sur Mesas de Asociatividad  y tallleres de asociatividad los cuales generaron insumos para la construcción del Plan decenal  
Mesa Asociatividad Solidaria del Huila. 01/06/2023 
Mesa Asociatividad Solidaria del Caquetá 7/06/2023 
Mesa Asociatividad Solidaria del Tolima 15/06/2023 
Mesa Asociatividad Solidaria del Putumayo 22/06/2023 
Taller Asociatividad Garzón, Huila 05/06/2023 
Taller Asociatividad Florencia, Caquetá 08/06/2023 
Taller Asociatividad Ibagué, Tolima 15/06/2023 
Taller Asociatividad Mocoa, Putumayo 23/06/2023</t>
  </si>
  <si>
    <t xml:space="preserve">Durante el segunfo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 
</t>
  </si>
  <si>
    <t>Se viene fomentando la Red  Pública de apoyo al sector solidario, popular y comunitario articulando las iniciativas e instrumentos de política de los gobiernos locales, departamentales y nacionales a través de priorización para el fomento de los territorios asociativos solidario de:  la Región del Pacífico,   1-Tumaco (Nariño), 2-Buenaventura  (Valle del Cauca), 3-Quibdo  (Choco) - Uraba (Antioquia).</t>
  </si>
  <si>
    <r>
      <t xml:space="preserve">A corte de 30 de junio de 2023, la Unidad Solidaria suscribió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t>
    </r>
    <r>
      <rPr>
        <sz val="11"/>
        <rFont val="Arial Narrow"/>
        <family val="2"/>
      </rPr>
      <t>Número de organizaciones solidarias conformadas por población víctima: 15</t>
    </r>
  </si>
  <si>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
1	Eje Cafetero	Pereira
2	Sur	Neiva
3	Amazonas	San José del Guaviare
4	Nororiente	Bucaramanga
5	Pacífico	              Tumaco
6	Nororiente	Cúcutá
7	Amazonas	Leticia
8	Caribe 1	Barranquilla
9	Caribe 2	Santa Marta
10	Soroccidente	Pasto
11	Pacífico	               Buenaventura
12	Sur           	Ibagué
13	Amazonia	Inírida
14	Oriente  	Yopal
15	Nororiente	Barrancabermeja
16	Caribe 2	San Andrés
17	Centro	              Bogotá
18	Pacífico   	Urabá
19	Amazonas	Puerto Carreño
20	Suroccidente	Popayán
21	Eje cafetero	Medellín
22	Pacífico	               Quibdó
23	Amazonas	Mitú</t>
  </si>
  <si>
    <t>A corte de 30 de junio de 2023, la Unidad Solidaria cuenta con 92 gestores territoriales en los 32 departamentos, quienes adelantan la gestión en el fomento de las organizaciones de la economía solidaria, popular, comunitaria y social, por lo que a la fecha ha fomentado 4 organizaciones lideradas por población reincorporada.
COOPERATIVA MULTIACTIVA ECOMUN AGROECOLOGICA CAMPESINA DEL GUAVIARE - San José del Guaviare
COOPERATIVA MULTIACTIVA ECOMUN JAIME PARDO LEAL, San José del Guaviare
COOMULDEMM, Yondó
MADESI, Popayán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</si>
  <si>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Seguimiento compromisos Unidad Soldiaria en el Plan  Estrategico Sectorial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</si>
</sst>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0;[Red]#,##0.00"/>
    <numFmt numFmtId="165" formatCode="0.0"/>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1"/>
      <color indexed="9"/>
      <name val="Arial Narrow"/>
      <family val="2"/>
    </font>
    <font>
      <sz val="12"/>
      <color theme="1"/>
      <name val="Calibri"/>
      <family val="2"/>
      <scheme val="minor"/>
    </font>
    <font>
      <sz val="10"/>
      <color rgb="FF000000"/>
      <name val="Calibri"/>
      <family val="2"/>
      <scheme val="minor"/>
    </font>
    <font>
      <sz val="11"/>
      <color rgb="FF000000"/>
      <name val="Arial Narrow"/>
      <family val="2"/>
    </font>
    <font>
      <sz val="11"/>
      <name val="Arial Narrow"/>
      <family val="2"/>
    </font>
    <font>
      <b/>
      <sz val="11"/>
      <name val="Arial Narrow"/>
      <family val="2"/>
    </font>
    <font>
      <u/>
      <sz val="11"/>
      <color theme="10"/>
      <name val="Calibri"/>
      <family val="2"/>
      <scheme val="minor"/>
    </font>
    <font>
      <sz val="10"/>
      <name val="Arial Narrow"/>
      <family val="2"/>
    </font>
    <font>
      <sz val="10"/>
      <name val="Verdana"/>
      <family val="2"/>
    </font>
    <font>
      <sz val="10"/>
      <name val="Arial"/>
      <family val="2"/>
    </font>
    <font>
      <sz val="12"/>
      <name val="Arial Narrow"/>
      <family val="2"/>
    </font>
    <font>
      <sz val="12"/>
      <color theme="1"/>
      <name val="Arial Narrow"/>
      <family val="2"/>
    </font>
    <font>
      <sz val="11"/>
      <color theme="0"/>
      <name val="Arial Narrow"/>
      <family val="2"/>
    </font>
    <font>
      <sz val="10"/>
      <name val="Arial"/>
      <family val="2"/>
    </font>
    <font>
      <sz val="9"/>
      <color indexed="81"/>
      <name val="Tahoma"/>
      <family val="2"/>
    </font>
    <font>
      <b/>
      <sz val="9"/>
      <color indexed="81"/>
      <name val="Tahoma"/>
      <family val="2"/>
    </font>
    <font>
      <sz val="10"/>
      <color theme="1"/>
      <name val="Arial"/>
      <family val="2"/>
    </font>
    <font>
      <b/>
      <sz val="12"/>
      <name val="Arial Narrow"/>
      <family val="2"/>
    </font>
    <font>
      <sz val="12"/>
      <color theme="1"/>
      <name val="Arial"/>
      <family val="2"/>
    </font>
    <font>
      <sz val="9"/>
      <color theme="0"/>
      <name val="Arial Narrow"/>
      <family val="2"/>
    </font>
    <font>
      <b/>
      <sz val="48"/>
      <color theme="1"/>
      <name val="Arial Narrow"/>
      <family val="2"/>
    </font>
    <font>
      <b/>
      <sz val="28"/>
      <color theme="1"/>
      <name val="Arial Narrow"/>
      <family val="2"/>
    </font>
    <font>
      <sz val="28"/>
      <color theme="1"/>
      <name val="Calibri"/>
      <family val="2"/>
      <scheme val="minor"/>
    </font>
    <font>
      <b/>
      <sz val="12"/>
      <color theme="0"/>
      <name val="Arial Narrow"/>
      <family val="2"/>
    </font>
    <font>
      <u/>
      <sz val="12"/>
      <color theme="10"/>
      <name val="Arial Narrow"/>
      <family val="2"/>
    </font>
    <font>
      <sz val="12"/>
      <color rgb="FF000000"/>
      <name val="Arial Narrow"/>
      <family val="2"/>
    </font>
    <font>
      <sz val="12"/>
      <color theme="0"/>
      <name val="Arial"/>
      <family val="2"/>
    </font>
    <font>
      <sz val="11"/>
      <color rgb="FFFF0000"/>
      <name val="Arial Narrow"/>
      <family val="2"/>
    </font>
  </fonts>
  <fills count="12">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671C34"/>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diagonal/>
    </border>
    <border>
      <left/>
      <right/>
      <top/>
      <bottom style="medium">
        <color theme="4" tint="-0.499984740745262"/>
      </bottom>
      <diagonal/>
    </border>
    <border>
      <left/>
      <right style="thin">
        <color auto="1"/>
      </right>
      <top/>
      <bottom style="medium">
        <color theme="4" tint="-0.499984740745262"/>
      </bottom>
      <diagonal/>
    </border>
    <border>
      <left style="thin">
        <color auto="1"/>
      </left>
      <right style="thin">
        <color auto="1"/>
      </right>
      <top/>
      <bottom style="medium">
        <color theme="4" tint="-0.499984740745262"/>
      </bottom>
      <diagonal/>
    </border>
    <border>
      <left style="thin">
        <color auto="1"/>
      </left>
      <right style="thin">
        <color auto="1"/>
      </right>
      <top style="medium">
        <color theme="4" tint="-0.499984740745262"/>
      </top>
      <bottom style="thin">
        <color auto="1"/>
      </bottom>
      <diagonal/>
    </border>
    <border>
      <left style="medium">
        <color theme="4" tint="-0.499984740745262"/>
      </left>
      <right style="thick">
        <color theme="4" tint="-0.499984740745262"/>
      </right>
      <top style="thin">
        <color auto="1"/>
      </top>
      <bottom style="thin">
        <color auto="1"/>
      </bottom>
      <diagonal/>
    </border>
    <border>
      <left/>
      <right style="thin">
        <color auto="1"/>
      </right>
      <top/>
      <bottom/>
      <diagonal/>
    </border>
    <border>
      <left style="medium">
        <color theme="4" tint="-0.499984740745262"/>
      </left>
      <right style="thick">
        <color theme="4" tint="-0.499984740745262"/>
      </right>
      <top style="thin">
        <color auto="1"/>
      </top>
      <bottom/>
      <diagonal/>
    </border>
    <border>
      <left style="medium">
        <color theme="4" tint="-0.499984740745262"/>
      </left>
      <right style="thick">
        <color theme="4" tint="-0.499984740745262"/>
      </right>
      <top style="thin">
        <color auto="1"/>
      </top>
      <bottom style="medium">
        <color theme="4" tint="-0.499984740745262"/>
      </bottom>
      <diagonal/>
    </border>
    <border>
      <left style="thin">
        <color auto="1"/>
      </left>
      <right style="thin">
        <color auto="1"/>
      </right>
      <top style="thin">
        <color auto="1"/>
      </top>
      <bottom style="medium">
        <color theme="4" tint="-0.499984740745262"/>
      </bottom>
      <diagonal/>
    </border>
    <border>
      <left style="medium">
        <color theme="4" tint="-0.499984740745262"/>
      </left>
      <right style="thin">
        <color auto="1"/>
      </right>
      <top style="medium">
        <color theme="4" tint="-0.499984740745262"/>
      </top>
      <bottom style="thin">
        <color auto="1"/>
      </bottom>
      <diagonal/>
    </border>
    <border>
      <left style="thin">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thin">
        <color auto="1"/>
      </top>
      <bottom style="medium">
        <color theme="4" tint="-0.499984740745262"/>
      </bottom>
      <diagonal/>
    </border>
    <border>
      <left style="thin">
        <color auto="1"/>
      </left>
      <right/>
      <top/>
      <bottom style="thin">
        <color indexed="64"/>
      </bottom>
      <diagonal/>
    </border>
    <border>
      <left/>
      <right style="thin">
        <color auto="1"/>
      </right>
      <top/>
      <bottom style="thin">
        <color indexed="64"/>
      </bottom>
      <diagonal/>
    </border>
  </borders>
  <cellStyleXfs count="20">
    <xf numFmtId="0" fontId="0" fillId="0" borderId="0"/>
    <xf numFmtId="0" fontId="3" fillId="0" borderId="0"/>
    <xf numFmtId="0" fontId="7" fillId="0" borderId="0"/>
    <xf numFmtId="0" fontId="12" fillId="0" borderId="0" applyNumberForma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2" fillId="0" borderId="0"/>
    <xf numFmtId="0" fontId="14" fillId="0" borderId="0"/>
    <xf numFmtId="41" fontId="15" fillId="0" borderId="0" applyFont="0" applyFill="0" applyBorder="0" applyAlignment="0" applyProtection="0"/>
    <xf numFmtId="9"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1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cellStyleXfs>
  <cellXfs count="224">
    <xf numFmtId="0" fontId="0" fillId="0" borderId="0" xfId="0"/>
    <xf numFmtId="0" fontId="4" fillId="2" borderId="0" xfId="1" applyFont="1" applyFill="1"/>
    <xf numFmtId="0" fontId="4" fillId="2" borderId="1" xfId="1" applyFont="1" applyFill="1" applyBorder="1" applyAlignment="1">
      <alignment horizontal="center" vertical="center"/>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wrapText="1"/>
    </xf>
    <xf numFmtId="0" fontId="4" fillId="3" borderId="0" xfId="1" applyFont="1" applyFill="1"/>
    <xf numFmtId="0" fontId="10" fillId="2" borderId="1" xfId="1" applyFont="1" applyFill="1" applyBorder="1" applyAlignment="1">
      <alignment horizontal="left" vertical="top" wrapText="1"/>
    </xf>
    <xf numFmtId="0" fontId="10" fillId="2" borderId="1" xfId="1" applyFont="1" applyFill="1" applyBorder="1" applyAlignment="1">
      <alignment vertical="top" wrapText="1"/>
    </xf>
    <xf numFmtId="0" fontId="10"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 xfId="1" applyFont="1" applyFill="1" applyBorder="1" applyAlignment="1">
      <alignment horizontal="left" vertical="top" wrapText="1"/>
    </xf>
    <xf numFmtId="0" fontId="4" fillId="2" borderId="1" xfId="1" applyFont="1" applyFill="1" applyBorder="1" applyAlignment="1">
      <alignment vertical="top" wrapText="1"/>
    </xf>
    <xf numFmtId="0" fontId="4" fillId="2" borderId="1" xfId="1" applyFont="1" applyFill="1" applyBorder="1" applyAlignment="1">
      <alignment horizontal="left" vertical="center" wrapText="1"/>
    </xf>
    <xf numFmtId="0" fontId="4" fillId="2" borderId="1" xfId="1" applyFont="1" applyFill="1" applyBorder="1" applyAlignment="1">
      <alignment vertical="center" wrapText="1"/>
    </xf>
    <xf numFmtId="9" fontId="10" fillId="2" borderId="1" xfId="1" applyNumberFormat="1" applyFont="1" applyFill="1" applyBorder="1" applyAlignment="1">
      <alignment horizontal="center" vertical="center" wrapText="1"/>
    </xf>
    <xf numFmtId="0" fontId="10" fillId="2" borderId="1" xfId="1" applyFont="1" applyFill="1" applyBorder="1" applyAlignment="1">
      <alignment horizontal="left" vertical="center" wrapText="1"/>
    </xf>
    <xf numFmtId="0" fontId="10" fillId="2" borderId="1" xfId="1" applyFont="1" applyFill="1" applyBorder="1" applyAlignment="1">
      <alignment vertical="center" wrapText="1"/>
    </xf>
    <xf numFmtId="0" fontId="10" fillId="0" borderId="1" xfId="1" applyFont="1" applyBorder="1" applyAlignment="1">
      <alignment horizontal="center" vertical="center" wrapText="1"/>
    </xf>
    <xf numFmtId="3" fontId="4" fillId="2" borderId="1" xfId="1" applyNumberFormat="1" applyFont="1" applyFill="1" applyBorder="1" applyAlignment="1">
      <alignment horizontal="center" vertical="center"/>
    </xf>
    <xf numFmtId="3" fontId="10" fillId="0" borderId="1" xfId="1" applyNumberFormat="1" applyFont="1" applyBorder="1" applyAlignment="1">
      <alignment horizontal="center" vertical="center" wrapText="1"/>
    </xf>
    <xf numFmtId="0" fontId="10" fillId="2" borderId="1" xfId="1" applyFont="1" applyFill="1" applyBorder="1" applyAlignment="1">
      <alignment horizontal="center" vertical="center"/>
    </xf>
    <xf numFmtId="0" fontId="10" fillId="2" borderId="1" xfId="1" applyFont="1" applyFill="1" applyBorder="1" applyAlignment="1">
      <alignment horizontal="justify" vertical="top" wrapText="1"/>
    </xf>
    <xf numFmtId="0" fontId="13" fillId="0" borderId="1" xfId="0" applyFont="1" applyBorder="1" applyAlignment="1" applyProtection="1">
      <alignment horizontal="center" vertical="center"/>
      <protection locked="0"/>
    </xf>
    <xf numFmtId="1" fontId="10" fillId="2" borderId="1" xfId="1" applyNumberFormat="1" applyFont="1" applyFill="1" applyBorder="1" applyAlignment="1">
      <alignment horizontal="center" vertical="center" wrapText="1"/>
    </xf>
    <xf numFmtId="49" fontId="13" fillId="2" borderId="1" xfId="2" applyNumberFormat="1" applyFont="1" applyFill="1" applyBorder="1" applyAlignment="1">
      <alignment horizontal="center" vertical="center" wrapText="1"/>
    </xf>
    <xf numFmtId="0" fontId="4" fillId="2" borderId="1" xfId="1" applyFont="1" applyFill="1" applyBorder="1" applyAlignment="1">
      <alignment horizontal="justify" vertical="top"/>
    </xf>
    <xf numFmtId="0" fontId="4" fillId="2" borderId="0" xfId="1" applyFont="1" applyFill="1" applyAlignment="1">
      <alignment horizontal="justify" vertical="top"/>
    </xf>
    <xf numFmtId="1" fontId="17" fillId="2" borderId="1" xfId="10" applyNumberFormat="1" applyFont="1" applyFill="1" applyBorder="1" applyAlignment="1" applyProtection="1">
      <alignment horizontal="center" vertical="center" wrapText="1"/>
      <protection locked="0"/>
    </xf>
    <xf numFmtId="0" fontId="4" fillId="2" borderId="0" xfId="1" applyFont="1" applyFill="1" applyAlignment="1">
      <alignment horizontal="center" vertical="center"/>
    </xf>
    <xf numFmtId="0" fontId="18" fillId="3" borderId="3" xfId="1" applyFont="1" applyFill="1" applyBorder="1" applyAlignment="1">
      <alignment horizontal="center" vertical="center"/>
    </xf>
    <xf numFmtId="9" fontId="4" fillId="2" borderId="1" xfId="14" applyFont="1" applyFill="1" applyBorder="1" applyAlignment="1">
      <alignment horizontal="center" vertical="center"/>
    </xf>
    <xf numFmtId="0" fontId="4" fillId="2" borderId="1" xfId="1" applyFont="1" applyFill="1" applyBorder="1" applyAlignment="1">
      <alignment vertical="top"/>
    </xf>
    <xf numFmtId="0" fontId="22" fillId="2" borderId="1" xfId="0" applyFont="1" applyFill="1" applyBorder="1" applyAlignment="1">
      <alignment horizontal="center" vertical="center"/>
    </xf>
    <xf numFmtId="0" fontId="24" fillId="2" borderId="0" xfId="0" applyFont="1" applyFill="1"/>
    <xf numFmtId="0" fontId="22" fillId="2" borderId="6" xfId="0" applyFont="1" applyFill="1" applyBorder="1" applyAlignment="1">
      <alignment horizontal="center" vertical="center"/>
    </xf>
    <xf numFmtId="0" fontId="4" fillId="2" borderId="1" xfId="1" applyFont="1" applyFill="1" applyBorder="1" applyAlignment="1">
      <alignment horizontal="justify" vertical="top" wrapText="1"/>
    </xf>
    <xf numFmtId="9" fontId="4" fillId="2" borderId="1" xfId="1" applyNumberFormat="1" applyFont="1" applyFill="1" applyBorder="1" applyAlignment="1">
      <alignment vertical="top" wrapText="1"/>
    </xf>
    <xf numFmtId="1" fontId="4" fillId="2" borderId="1" xfId="1" applyNumberFormat="1" applyFont="1" applyFill="1" applyBorder="1" applyAlignment="1">
      <alignment vertical="top" wrapText="1"/>
    </xf>
    <xf numFmtId="0" fontId="10" fillId="5" borderId="1" xfId="1" applyFont="1" applyFill="1" applyBorder="1" applyAlignment="1">
      <alignment horizontal="left" vertical="center" wrapText="1"/>
    </xf>
    <xf numFmtId="0" fontId="18" fillId="3" borderId="1" xfId="1" applyFont="1" applyFill="1" applyBorder="1" applyAlignment="1">
      <alignment horizontal="center" vertical="center"/>
    </xf>
    <xf numFmtId="0" fontId="4" fillId="4" borderId="1" xfId="1" applyFont="1" applyFill="1" applyBorder="1" applyAlignment="1">
      <alignment horizontal="center" vertical="center"/>
    </xf>
    <xf numFmtId="9" fontId="4" fillId="4" borderId="1" xfId="1" applyNumberFormat="1" applyFont="1" applyFill="1" applyBorder="1" applyAlignment="1">
      <alignment horizontal="center" vertical="center"/>
    </xf>
    <xf numFmtId="10" fontId="4" fillId="4" borderId="1" xfId="1" applyNumberFormat="1" applyFont="1" applyFill="1" applyBorder="1" applyAlignment="1">
      <alignment horizontal="center" vertical="center"/>
    </xf>
    <xf numFmtId="0" fontId="25" fillId="3" borderId="1" xfId="1" applyFont="1" applyFill="1" applyBorder="1" applyAlignment="1">
      <alignment horizontal="center" vertical="center"/>
    </xf>
    <xf numFmtId="0" fontId="4" fillId="2" borderId="0" xfId="1" applyFont="1" applyFill="1" applyAlignment="1">
      <alignment horizontal="center" vertical="center" wrapText="1"/>
    </xf>
    <xf numFmtId="10" fontId="4" fillId="2" borderId="1" xfId="1" applyNumberFormat="1" applyFont="1" applyFill="1" applyBorder="1" applyAlignment="1">
      <alignment horizontal="center" vertical="center"/>
    </xf>
    <xf numFmtId="10" fontId="4" fillId="2" borderId="1" xfId="14" applyNumberFormat="1" applyFont="1" applyFill="1" applyBorder="1" applyAlignment="1">
      <alignment horizontal="center" vertical="center"/>
    </xf>
    <xf numFmtId="9" fontId="4" fillId="2" borderId="1" xfId="1" applyNumberFormat="1" applyFont="1" applyFill="1" applyBorder="1" applyAlignment="1">
      <alignment horizontal="center" vertical="center"/>
    </xf>
    <xf numFmtId="0" fontId="1" fillId="0" borderId="0" xfId="15"/>
    <xf numFmtId="0" fontId="28" fillId="0" borderId="0" xfId="15" applyFont="1"/>
    <xf numFmtId="0" fontId="1" fillId="0" borderId="11" xfId="15" applyBorder="1"/>
    <xf numFmtId="0" fontId="1" fillId="0" borderId="0" xfId="15" applyAlignment="1">
      <alignment horizontal="center" vertical="center"/>
    </xf>
    <xf numFmtId="0" fontId="1" fillId="0" borderId="0" xfId="15" applyAlignment="1">
      <alignment horizontal="right"/>
    </xf>
    <xf numFmtId="3" fontId="29" fillId="7" borderId="13" xfId="15" applyNumberFormat="1" applyFont="1" applyFill="1" applyBorder="1" applyAlignment="1">
      <alignment horizontal="center" vertical="center" wrapText="1"/>
    </xf>
    <xf numFmtId="3" fontId="29" fillId="7" borderId="15" xfId="15" applyNumberFormat="1" applyFont="1" applyFill="1" applyBorder="1" applyAlignment="1">
      <alignment horizontal="center" vertical="center" wrapText="1"/>
    </xf>
    <xf numFmtId="0" fontId="17" fillId="0" borderId="0" xfId="15" applyFont="1"/>
    <xf numFmtId="3" fontId="29" fillId="7" borderId="13" xfId="15" applyNumberFormat="1" applyFont="1" applyFill="1" applyBorder="1" applyAlignment="1">
      <alignment horizontal="right" wrapText="1"/>
    </xf>
    <xf numFmtId="3" fontId="29" fillId="7" borderId="4" xfId="15" applyNumberFormat="1" applyFont="1" applyFill="1" applyBorder="1" applyAlignment="1">
      <alignment horizontal="right" wrapText="1"/>
    </xf>
    <xf numFmtId="3" fontId="29" fillId="7" borderId="4" xfId="15" applyNumberFormat="1" applyFont="1" applyFill="1" applyBorder="1" applyAlignment="1">
      <alignment horizontal="center" vertical="center" wrapText="1"/>
    </xf>
    <xf numFmtId="3" fontId="29" fillId="7" borderId="2" xfId="15" applyNumberFormat="1" applyFont="1" applyFill="1" applyBorder="1" applyAlignment="1">
      <alignment horizontal="center" vertical="center" wrapText="1"/>
    </xf>
    <xf numFmtId="3" fontId="16" fillId="6" borderId="19" xfId="15" applyNumberFormat="1" applyFont="1" applyFill="1" applyBorder="1" applyAlignment="1">
      <alignment horizontal="justify" vertical="center" wrapText="1"/>
    </xf>
    <xf numFmtId="164" fontId="16" fillId="2" borderId="1" xfId="15" applyNumberFormat="1" applyFont="1" applyFill="1" applyBorder="1" applyAlignment="1">
      <alignment horizontal="justify" vertical="center" wrapText="1"/>
    </xf>
    <xf numFmtId="3" fontId="16" fillId="2" borderId="1" xfId="15" applyNumberFormat="1" applyFont="1" applyFill="1" applyBorder="1" applyAlignment="1">
      <alignment horizontal="center" vertical="center" wrapText="1"/>
    </xf>
    <xf numFmtId="3" fontId="16" fillId="2" borderId="1" xfId="15" applyNumberFormat="1" applyFont="1" applyFill="1" applyBorder="1" applyAlignment="1">
      <alignment horizontal="justify" vertical="center" wrapText="1"/>
    </xf>
    <xf numFmtId="164" fontId="16" fillId="6" borderId="1" xfId="15" applyNumberFormat="1" applyFont="1" applyFill="1" applyBorder="1" applyAlignment="1">
      <alignment horizontal="justify" vertical="center" wrapText="1"/>
    </xf>
    <xf numFmtId="3" fontId="16" fillId="6" borderId="1" xfId="15" applyNumberFormat="1" applyFont="1" applyFill="1" applyBorder="1" applyAlignment="1">
      <alignment horizontal="center" vertical="center" wrapText="1"/>
    </xf>
    <xf numFmtId="3" fontId="16" fillId="6" borderId="1" xfId="15" applyNumberFormat="1" applyFont="1" applyFill="1" applyBorder="1" applyAlignment="1">
      <alignment horizontal="justify" vertical="center" wrapText="1"/>
    </xf>
    <xf numFmtId="3" fontId="16" fillId="2" borderId="1" xfId="15" applyNumberFormat="1" applyFont="1" applyFill="1" applyBorder="1" applyAlignment="1">
      <alignment horizontal="right" wrapText="1"/>
    </xf>
    <xf numFmtId="0" fontId="16" fillId="6" borderId="1" xfId="15" applyFont="1" applyFill="1" applyBorder="1" applyAlignment="1">
      <alignment horizontal="justify" vertical="center" wrapText="1"/>
    </xf>
    <xf numFmtId="0" fontId="17" fillId="6" borderId="1" xfId="15" applyFont="1" applyFill="1" applyBorder="1" applyAlignment="1">
      <alignment horizontal="justify" vertical="center" wrapText="1"/>
    </xf>
    <xf numFmtId="0" fontId="17" fillId="2" borderId="1" xfId="15" applyFont="1" applyFill="1" applyBorder="1" applyAlignment="1">
      <alignment horizontal="justify" vertical="center" wrapText="1"/>
    </xf>
    <xf numFmtId="0" fontId="17" fillId="6" borderId="1" xfId="8" applyFont="1" applyFill="1" applyBorder="1" applyAlignment="1">
      <alignment horizontal="justify" vertical="center" wrapText="1"/>
    </xf>
    <xf numFmtId="0" fontId="16" fillId="2" borderId="1" xfId="15" applyFont="1" applyFill="1" applyBorder="1" applyAlignment="1">
      <alignment horizontal="justify" vertical="center" wrapText="1"/>
    </xf>
    <xf numFmtId="3" fontId="16" fillId="6" borderId="21" xfId="15" applyNumberFormat="1" applyFont="1" applyFill="1" applyBorder="1" applyAlignment="1">
      <alignment horizontal="center" vertical="center" wrapText="1"/>
    </xf>
    <xf numFmtId="15" fontId="17" fillId="6" borderId="1" xfId="8" applyNumberFormat="1" applyFont="1" applyFill="1" applyBorder="1" applyAlignment="1" applyProtection="1">
      <alignment horizontal="justify" vertical="center" wrapText="1"/>
      <protection locked="0"/>
    </xf>
    <xf numFmtId="1" fontId="17" fillId="6" borderId="1" xfId="10" applyNumberFormat="1" applyFont="1" applyFill="1" applyBorder="1" applyAlignment="1" applyProtection="1">
      <alignment horizontal="left" vertical="center" wrapText="1"/>
      <protection locked="0"/>
    </xf>
    <xf numFmtId="3" fontId="16" fillId="2" borderId="1" xfId="15" applyNumberFormat="1" applyFont="1" applyFill="1" applyBorder="1" applyAlignment="1">
      <alignment horizontal="left" vertical="center" wrapText="1"/>
    </xf>
    <xf numFmtId="1" fontId="16" fillId="2" borderId="1" xfId="15" applyNumberFormat="1" applyFont="1" applyFill="1" applyBorder="1" applyAlignment="1">
      <alignment horizontal="center" vertical="center" wrapText="1"/>
    </xf>
    <xf numFmtId="1" fontId="17" fillId="6" borderId="1" xfId="15" applyNumberFormat="1" applyFont="1" applyFill="1" applyBorder="1" applyAlignment="1">
      <alignment horizontal="left" vertical="center" wrapText="1"/>
    </xf>
    <xf numFmtId="3" fontId="16" fillId="6" borderId="1" xfId="15" applyNumberFormat="1" applyFont="1" applyFill="1" applyBorder="1" applyAlignment="1">
      <alignment horizontal="left" vertical="center" wrapText="1"/>
    </xf>
    <xf numFmtId="9" fontId="16" fillId="2" borderId="1" xfId="15" applyNumberFormat="1" applyFont="1" applyFill="1" applyBorder="1" applyAlignment="1">
      <alignment horizontal="center" vertical="center" wrapText="1"/>
    </xf>
    <xf numFmtId="9" fontId="16" fillId="6" borderId="1" xfId="15" applyNumberFormat="1" applyFont="1" applyFill="1" applyBorder="1" applyAlignment="1">
      <alignment horizontal="left" vertical="center" wrapText="1"/>
    </xf>
    <xf numFmtId="9" fontId="17" fillId="2" borderId="1" xfId="15" applyNumberFormat="1" applyFont="1" applyFill="1" applyBorder="1" applyAlignment="1">
      <alignment horizontal="right" wrapText="1"/>
    </xf>
    <xf numFmtId="9" fontId="16" fillId="2" borderId="1" xfId="15" applyNumberFormat="1" applyFont="1" applyFill="1" applyBorder="1" applyAlignment="1">
      <alignment horizontal="right" wrapText="1"/>
    </xf>
    <xf numFmtId="9" fontId="16" fillId="2" borderId="1" xfId="15" applyNumberFormat="1" applyFont="1" applyFill="1" applyBorder="1" applyAlignment="1">
      <alignment horizontal="left" vertical="center" wrapText="1"/>
    </xf>
    <xf numFmtId="9" fontId="16" fillId="2" borderId="1" xfId="17" applyFont="1" applyFill="1" applyBorder="1" applyAlignment="1">
      <alignment horizontal="right" wrapText="1"/>
    </xf>
    <xf numFmtId="9" fontId="16" fillId="2" borderId="1" xfId="17" applyFont="1" applyFill="1" applyBorder="1" applyAlignment="1">
      <alignment horizontal="center" vertical="center" wrapText="1"/>
    </xf>
    <xf numFmtId="9" fontId="16" fillId="2" borderId="1" xfId="17" applyFont="1" applyFill="1" applyBorder="1" applyAlignment="1">
      <alignment horizontal="left" vertical="center" wrapText="1"/>
    </xf>
    <xf numFmtId="9" fontId="17" fillId="2" borderId="1" xfId="15" applyNumberFormat="1" applyFont="1" applyFill="1" applyBorder="1" applyAlignment="1">
      <alignment horizontal="center" vertical="center" wrapText="1"/>
    </xf>
    <xf numFmtId="164" fontId="16" fillId="2" borderId="3" xfId="15" applyNumberFormat="1" applyFont="1" applyFill="1" applyBorder="1" applyAlignment="1">
      <alignment horizontal="justify" vertical="center" wrapText="1"/>
    </xf>
    <xf numFmtId="3" fontId="16" fillId="2" borderId="3" xfId="15" applyNumberFormat="1" applyFont="1" applyFill="1" applyBorder="1" applyAlignment="1">
      <alignment horizontal="center" vertical="center" wrapText="1"/>
    </xf>
    <xf numFmtId="0" fontId="31" fillId="2" borderId="3" xfId="15" applyFont="1" applyFill="1" applyBorder="1" applyAlignment="1">
      <alignment horizontal="right"/>
    </xf>
    <xf numFmtId="0" fontId="31" fillId="2" borderId="3" xfId="15" applyFont="1" applyFill="1" applyBorder="1" applyAlignment="1">
      <alignment horizontal="center" vertical="center"/>
    </xf>
    <xf numFmtId="0" fontId="31" fillId="2" borderId="3" xfId="15" applyFont="1" applyFill="1" applyBorder="1" applyAlignment="1">
      <alignment horizontal="left" wrapText="1"/>
    </xf>
    <xf numFmtId="3" fontId="16" fillId="2" borderId="3" xfId="15" applyNumberFormat="1" applyFont="1" applyFill="1" applyBorder="1" applyAlignment="1">
      <alignment horizontal="justify" vertical="center" wrapText="1"/>
    </xf>
    <xf numFmtId="0" fontId="17" fillId="2" borderId="0" xfId="15" applyFont="1" applyFill="1"/>
    <xf numFmtId="3" fontId="16" fillId="6" borderId="17" xfId="15" applyNumberFormat="1" applyFont="1" applyFill="1" applyBorder="1" applyAlignment="1">
      <alignment horizontal="center" vertical="center" wrapText="1"/>
    </xf>
    <xf numFmtId="164" fontId="16" fillId="6" borderId="24" xfId="15" applyNumberFormat="1" applyFont="1" applyFill="1" applyBorder="1" applyAlignment="1">
      <alignment horizontal="justify" vertical="center" wrapText="1"/>
    </xf>
    <xf numFmtId="3" fontId="16" fillId="6" borderId="24" xfId="15" applyNumberFormat="1" applyFont="1" applyFill="1" applyBorder="1" applyAlignment="1">
      <alignment horizontal="center" vertical="center" wrapText="1"/>
    </xf>
    <xf numFmtId="3" fontId="16" fillId="2" borderId="24" xfId="15" applyNumberFormat="1" applyFont="1" applyFill="1" applyBorder="1" applyAlignment="1">
      <alignment horizontal="center" vertical="center" wrapText="1"/>
    </xf>
    <xf numFmtId="3" fontId="16" fillId="6" borderId="24" xfId="15" applyNumberFormat="1" applyFont="1" applyFill="1" applyBorder="1" applyAlignment="1">
      <alignment horizontal="left" wrapText="1"/>
    </xf>
    <xf numFmtId="3" fontId="16" fillId="6" borderId="24" xfId="15" applyNumberFormat="1" applyFont="1" applyFill="1" applyBorder="1" applyAlignment="1">
      <alignment horizontal="justify" vertical="center" wrapText="1"/>
    </xf>
    <xf numFmtId="0" fontId="17" fillId="6" borderId="24" xfId="15" applyFont="1" applyFill="1" applyBorder="1" applyAlignment="1">
      <alignment horizontal="justify" vertical="center" wrapText="1"/>
    </xf>
    <xf numFmtId="0" fontId="16" fillId="6" borderId="24" xfId="15" applyFont="1" applyFill="1" applyBorder="1" applyAlignment="1">
      <alignment horizontal="justify" vertical="center" wrapText="1"/>
    </xf>
    <xf numFmtId="3" fontId="16" fillId="2" borderId="19" xfId="15" applyNumberFormat="1" applyFont="1" applyFill="1" applyBorder="1" applyAlignment="1">
      <alignment horizontal="center" vertical="center" wrapText="1"/>
    </xf>
    <xf numFmtId="3" fontId="16" fillId="2" borderId="19" xfId="15" applyNumberFormat="1" applyFont="1" applyFill="1" applyBorder="1" applyAlignment="1">
      <alignment horizontal="justify" vertical="center" wrapText="1"/>
    </xf>
    <xf numFmtId="165" fontId="16" fillId="2" borderId="19" xfId="15" applyNumberFormat="1" applyFont="1" applyFill="1" applyBorder="1" applyAlignment="1">
      <alignment horizontal="right" wrapText="1"/>
    </xf>
    <xf numFmtId="165" fontId="16" fillId="2" borderId="19" xfId="15" applyNumberFormat="1" applyFont="1" applyFill="1" applyBorder="1" applyAlignment="1">
      <alignment horizontal="center" vertical="center" wrapText="1"/>
    </xf>
    <xf numFmtId="165" fontId="16" fillId="2" borderId="19" xfId="15" applyNumberFormat="1" applyFont="1" applyFill="1" applyBorder="1" applyAlignment="1">
      <alignment horizontal="left" vertical="center" wrapText="1"/>
    </xf>
    <xf numFmtId="3" fontId="16" fillId="2" borderId="19" xfId="15" applyNumberFormat="1" applyFont="1" applyFill="1" applyBorder="1" applyAlignment="1">
      <alignment vertical="center" wrapText="1"/>
    </xf>
    <xf numFmtId="0" fontId="17" fillId="2" borderId="19" xfId="15" applyFont="1" applyFill="1" applyBorder="1" applyAlignment="1">
      <alignment horizontal="justify" vertical="center" wrapText="1"/>
    </xf>
    <xf numFmtId="1" fontId="16" fillId="6" borderId="1" xfId="15" applyNumberFormat="1" applyFont="1" applyFill="1" applyBorder="1" applyAlignment="1">
      <alignment horizontal="left" vertical="center" wrapText="1"/>
    </xf>
    <xf numFmtId="9" fontId="17" fillId="6" borderId="1" xfId="15" applyNumberFormat="1" applyFont="1" applyFill="1" applyBorder="1" applyAlignment="1">
      <alignment horizontal="left" vertical="center" wrapText="1"/>
    </xf>
    <xf numFmtId="3" fontId="29" fillId="7" borderId="14" xfId="15" applyNumberFormat="1" applyFont="1" applyFill="1" applyBorder="1" applyAlignment="1">
      <alignment wrapText="1"/>
    </xf>
    <xf numFmtId="3" fontId="16" fillId="6" borderId="24" xfId="15" applyNumberFormat="1" applyFont="1" applyFill="1" applyBorder="1" applyAlignment="1">
      <alignment horizontal="left" vertical="center" wrapText="1"/>
    </xf>
    <xf numFmtId="3" fontId="16" fillId="8" borderId="1" xfId="15" applyNumberFormat="1" applyFont="1" applyFill="1" applyBorder="1" applyAlignment="1">
      <alignment horizontal="right" wrapText="1"/>
    </xf>
    <xf numFmtId="1" fontId="16" fillId="8" borderId="1" xfId="15" applyNumberFormat="1" applyFont="1" applyFill="1" applyBorder="1" applyAlignment="1">
      <alignment horizontal="right" wrapText="1"/>
    </xf>
    <xf numFmtId="9" fontId="16" fillId="8" borderId="1" xfId="15" applyNumberFormat="1" applyFont="1" applyFill="1" applyBorder="1" applyAlignment="1">
      <alignment horizontal="right" wrapText="1"/>
    </xf>
    <xf numFmtId="9" fontId="16" fillId="8" borderId="1" xfId="17" applyFont="1" applyFill="1" applyBorder="1" applyAlignment="1">
      <alignment horizontal="right" wrapText="1"/>
    </xf>
    <xf numFmtId="9" fontId="17" fillId="8" borderId="1" xfId="15" applyNumberFormat="1" applyFont="1" applyFill="1" applyBorder="1" applyAlignment="1">
      <alignment horizontal="right" wrapText="1"/>
    </xf>
    <xf numFmtId="0" fontId="31" fillId="8" borderId="3" xfId="15" applyFont="1" applyFill="1" applyBorder="1" applyAlignment="1">
      <alignment horizontal="right"/>
    </xf>
    <xf numFmtId="3" fontId="16" fillId="8" borderId="24" xfId="15" applyNumberFormat="1" applyFont="1" applyFill="1" applyBorder="1" applyAlignment="1">
      <alignment horizontal="right" wrapText="1"/>
    </xf>
    <xf numFmtId="165" fontId="16" fillId="8" borderId="19" xfId="15" applyNumberFormat="1" applyFont="1" applyFill="1" applyBorder="1" applyAlignment="1">
      <alignment horizontal="right" wrapText="1"/>
    </xf>
    <xf numFmtId="1" fontId="17" fillId="9" borderId="1" xfId="10" applyNumberFormat="1" applyFont="1" applyFill="1" applyBorder="1" applyAlignment="1" applyProtection="1">
      <alignment horizontal="right" wrapText="1"/>
      <protection locked="0"/>
    </xf>
    <xf numFmtId="3" fontId="16" fillId="9" borderId="1" xfId="15" applyNumberFormat="1" applyFont="1" applyFill="1" applyBorder="1" applyAlignment="1">
      <alignment horizontal="right" wrapText="1"/>
    </xf>
    <xf numFmtId="1" fontId="16" fillId="9" borderId="1" xfId="15" applyNumberFormat="1" applyFont="1" applyFill="1" applyBorder="1" applyAlignment="1">
      <alignment horizontal="right" wrapText="1"/>
    </xf>
    <xf numFmtId="9" fontId="16" fillId="9" borderId="1" xfId="15" applyNumberFormat="1" applyFont="1" applyFill="1" applyBorder="1" applyAlignment="1">
      <alignment horizontal="right" wrapText="1"/>
    </xf>
    <xf numFmtId="9" fontId="16" fillId="9" borderId="1" xfId="17" applyFont="1" applyFill="1" applyBorder="1" applyAlignment="1">
      <alignment horizontal="right" wrapText="1"/>
    </xf>
    <xf numFmtId="9" fontId="17" fillId="9" borderId="1" xfId="15" applyNumberFormat="1" applyFont="1" applyFill="1" applyBorder="1" applyAlignment="1">
      <alignment horizontal="right" wrapText="1"/>
    </xf>
    <xf numFmtId="0" fontId="31" fillId="9" borderId="3" xfId="15" applyFont="1" applyFill="1" applyBorder="1" applyAlignment="1">
      <alignment horizontal="right"/>
    </xf>
    <xf numFmtId="3" fontId="16" fillId="9" borderId="24" xfId="15" applyNumberFormat="1" applyFont="1" applyFill="1" applyBorder="1" applyAlignment="1">
      <alignment horizontal="right" wrapText="1"/>
    </xf>
    <xf numFmtId="165" fontId="16" fillId="9" borderId="19" xfId="15" applyNumberFormat="1" applyFont="1" applyFill="1" applyBorder="1" applyAlignment="1">
      <alignment horizontal="right" wrapText="1"/>
    </xf>
    <xf numFmtId="3" fontId="16" fillId="8" borderId="1" xfId="15" applyNumberFormat="1" applyFont="1" applyFill="1" applyBorder="1" applyAlignment="1">
      <alignment horizontal="center" vertical="center" wrapText="1"/>
    </xf>
    <xf numFmtId="1" fontId="16" fillId="8" borderId="1" xfId="15" applyNumberFormat="1" applyFont="1" applyFill="1" applyBorder="1" applyAlignment="1">
      <alignment horizontal="center" vertical="center" wrapText="1"/>
    </xf>
    <xf numFmtId="9" fontId="16" fillId="8" borderId="1" xfId="15" applyNumberFormat="1" applyFont="1" applyFill="1" applyBorder="1" applyAlignment="1">
      <alignment horizontal="center" vertical="center" wrapText="1"/>
    </xf>
    <xf numFmtId="9" fontId="16" fillId="8" borderId="1" xfId="17" applyFont="1" applyFill="1" applyBorder="1" applyAlignment="1">
      <alignment horizontal="center" vertical="center" wrapText="1"/>
    </xf>
    <xf numFmtId="9" fontId="17" fillId="8" borderId="1" xfId="15" applyNumberFormat="1" applyFont="1" applyFill="1" applyBorder="1" applyAlignment="1">
      <alignment horizontal="center" vertical="center" wrapText="1"/>
    </xf>
    <xf numFmtId="0" fontId="31" fillId="8" borderId="3" xfId="15" applyFont="1" applyFill="1" applyBorder="1" applyAlignment="1">
      <alignment horizontal="center" vertical="center"/>
    </xf>
    <xf numFmtId="3" fontId="16" fillId="8" borderId="24" xfId="15" applyNumberFormat="1" applyFont="1" applyFill="1" applyBorder="1" applyAlignment="1">
      <alignment horizontal="center" vertical="center" wrapText="1"/>
    </xf>
    <xf numFmtId="165" fontId="16" fillId="8" borderId="19" xfId="15" applyNumberFormat="1" applyFont="1" applyFill="1" applyBorder="1" applyAlignment="1">
      <alignment horizontal="center" vertical="center" wrapText="1"/>
    </xf>
    <xf numFmtId="1" fontId="17" fillId="2" borderId="1" xfId="10" applyNumberFormat="1" applyFont="1" applyFill="1" applyBorder="1" applyAlignment="1" applyProtection="1">
      <alignment horizontal="right" wrapText="1"/>
      <protection locked="0"/>
    </xf>
    <xf numFmtId="1" fontId="16" fillId="2" borderId="1" xfId="15" applyNumberFormat="1" applyFont="1" applyFill="1" applyBorder="1" applyAlignment="1">
      <alignment horizontal="right" wrapText="1"/>
    </xf>
    <xf numFmtId="3" fontId="16" fillId="2" borderId="24" xfId="15" applyNumberFormat="1" applyFont="1" applyFill="1" applyBorder="1" applyAlignment="1">
      <alignment horizontal="right" wrapText="1"/>
    </xf>
    <xf numFmtId="9" fontId="17" fillId="9" borderId="1" xfId="14" applyFont="1" applyFill="1" applyBorder="1" applyAlignment="1" applyProtection="1">
      <alignment horizontal="center" vertical="center" wrapText="1"/>
      <protection locked="0"/>
    </xf>
    <xf numFmtId="2" fontId="17" fillId="8" borderId="1" xfId="10" applyNumberFormat="1" applyFont="1" applyFill="1" applyBorder="1" applyAlignment="1" applyProtection="1">
      <alignment horizontal="right" wrapText="1"/>
      <protection locked="0"/>
    </xf>
    <xf numFmtId="2" fontId="17" fillId="8" borderId="1" xfId="10" applyNumberFormat="1" applyFont="1" applyFill="1" applyBorder="1" applyAlignment="1" applyProtection="1">
      <alignment horizontal="center" vertical="center" wrapText="1"/>
      <protection locked="0"/>
    </xf>
    <xf numFmtId="1" fontId="17" fillId="6" borderId="1" xfId="10" applyNumberFormat="1" applyFont="1" applyFill="1" applyBorder="1" applyAlignment="1" applyProtection="1">
      <alignment horizontal="center" vertical="center" wrapText="1"/>
      <protection locked="0"/>
    </xf>
    <xf numFmtId="0" fontId="4" fillId="2" borderId="1" xfId="1" applyFont="1" applyFill="1" applyBorder="1" applyAlignment="1">
      <alignment horizontal="center"/>
    </xf>
    <xf numFmtId="0" fontId="5" fillId="2" borderId="0" xfId="1" applyFont="1" applyFill="1" applyAlignment="1">
      <alignment horizontal="center" vertical="center"/>
    </xf>
    <xf numFmtId="0" fontId="5" fillId="2" borderId="2" xfId="1" applyFont="1" applyFill="1" applyBorder="1" applyAlignment="1">
      <alignment horizontal="center" vertical="center"/>
    </xf>
    <xf numFmtId="0" fontId="12" fillId="6" borderId="6" xfId="3" applyFill="1" applyBorder="1" applyAlignment="1">
      <alignment horizontal="justify" vertical="center" wrapText="1"/>
    </xf>
    <xf numFmtId="0" fontId="30" fillId="2" borderId="6" xfId="3" applyFont="1" applyFill="1" applyBorder="1" applyAlignment="1">
      <alignment horizontal="justify" vertical="center" wrapText="1"/>
    </xf>
    <xf numFmtId="0" fontId="30" fillId="6" borderId="6" xfId="3" applyFont="1" applyFill="1" applyBorder="1" applyAlignment="1">
      <alignment horizontal="justify" vertical="center" wrapText="1"/>
    </xf>
    <xf numFmtId="0" fontId="30" fillId="6" borderId="30" xfId="3" applyFont="1" applyFill="1" applyBorder="1" applyAlignment="1">
      <alignment horizontal="justify" vertical="center" wrapText="1"/>
    </xf>
    <xf numFmtId="0" fontId="12" fillId="2" borderId="6" xfId="3" applyFill="1" applyBorder="1" applyAlignment="1">
      <alignment horizontal="justify" vertical="center" wrapText="1"/>
    </xf>
    <xf numFmtId="0" fontId="17" fillId="0" borderId="1" xfId="15" applyFont="1" applyBorder="1" applyAlignment="1">
      <alignment horizontal="center" vertical="center"/>
    </xf>
    <xf numFmtId="1" fontId="17" fillId="10" borderId="1" xfId="10" applyNumberFormat="1" applyFont="1" applyFill="1" applyBorder="1" applyAlignment="1" applyProtection="1">
      <alignment horizontal="center" vertical="center" wrapText="1"/>
      <protection locked="0"/>
    </xf>
    <xf numFmtId="2" fontId="4" fillId="2" borderId="1" xfId="14" applyNumberFormat="1" applyFont="1" applyFill="1" applyBorder="1" applyAlignment="1">
      <alignment horizontal="center" vertical="center"/>
    </xf>
    <xf numFmtId="1" fontId="4" fillId="2" borderId="1" xfId="14" applyNumberFormat="1" applyFont="1" applyFill="1" applyBorder="1" applyAlignment="1">
      <alignment horizontal="center" vertical="center"/>
    </xf>
    <xf numFmtId="0" fontId="4" fillId="6" borderId="1" xfId="1" applyFont="1" applyFill="1" applyBorder="1" applyAlignment="1">
      <alignment horizontal="center" vertical="center"/>
    </xf>
    <xf numFmtId="2" fontId="1" fillId="0" borderId="0" xfId="15" applyNumberFormat="1" applyAlignment="1">
      <alignment horizontal="right"/>
    </xf>
    <xf numFmtId="0" fontId="4" fillId="2" borderId="6" xfId="1" applyFont="1" applyFill="1" applyBorder="1" applyAlignment="1">
      <alignment horizontal="center"/>
    </xf>
    <xf numFmtId="0" fontId="4" fillId="2" borderId="7" xfId="1" applyFont="1" applyFill="1" applyBorder="1" applyAlignment="1">
      <alignment horizontal="center"/>
    </xf>
    <xf numFmtId="0" fontId="4" fillId="2" borderId="8" xfId="1" applyFont="1" applyFill="1" applyBorder="1" applyAlignment="1">
      <alignment horizontal="center"/>
    </xf>
    <xf numFmtId="9" fontId="4" fillId="2" borderId="0" xfId="14" applyFont="1" applyFill="1" applyAlignment="1">
      <alignment horizontal="center" vertical="center"/>
    </xf>
    <xf numFmtId="9" fontId="24" fillId="2" borderId="0" xfId="14" applyFont="1" applyFill="1"/>
    <xf numFmtId="9" fontId="18" fillId="3" borderId="3" xfId="14" applyFont="1" applyFill="1" applyBorder="1" applyAlignment="1">
      <alignment horizontal="center" vertical="center"/>
    </xf>
    <xf numFmtId="9" fontId="1" fillId="0" borderId="0" xfId="14" applyFont="1" applyAlignment="1">
      <alignment horizontal="center" vertical="center"/>
    </xf>
    <xf numFmtId="9" fontId="17" fillId="10" borderId="1" xfId="14" applyFont="1" applyFill="1" applyBorder="1" applyAlignment="1" applyProtection="1">
      <alignment horizontal="center" vertical="center" wrapText="1"/>
      <protection locked="0"/>
    </xf>
    <xf numFmtId="9" fontId="17" fillId="6" borderId="1" xfId="14" applyFont="1" applyFill="1" applyBorder="1" applyAlignment="1" applyProtection="1">
      <alignment horizontal="center" vertical="center" wrapText="1"/>
      <protection locked="0"/>
    </xf>
    <xf numFmtId="9" fontId="1" fillId="0" borderId="0" xfId="15" applyNumberFormat="1" applyAlignment="1">
      <alignment horizontal="center" vertical="center"/>
    </xf>
    <xf numFmtId="0" fontId="10" fillId="2" borderId="0" xfId="1" applyFont="1" applyFill="1" applyAlignment="1">
      <alignment horizontal="left" vertical="center" wrapText="1"/>
    </xf>
    <xf numFmtId="0" fontId="26" fillId="0" borderId="0" xfId="15" applyFont="1" applyAlignment="1">
      <alignment horizontal="center"/>
    </xf>
    <xf numFmtId="0" fontId="27" fillId="0" borderId="0" xfId="15" applyFont="1" applyAlignment="1">
      <alignment horizontal="center"/>
    </xf>
    <xf numFmtId="0" fontId="1" fillId="0" borderId="0" xfId="15" applyAlignment="1">
      <alignment horizontal="center"/>
    </xf>
    <xf numFmtId="3" fontId="29" fillId="7" borderId="5" xfId="15" applyNumberFormat="1" applyFont="1" applyFill="1" applyBorder="1" applyAlignment="1">
      <alignment horizontal="center" vertical="center" wrapText="1"/>
    </xf>
    <xf numFmtId="3" fontId="29" fillId="7" borderId="16" xfId="15" applyNumberFormat="1" applyFont="1" applyFill="1" applyBorder="1" applyAlignment="1">
      <alignment horizontal="center" vertical="center" wrapText="1"/>
    </xf>
    <xf numFmtId="3" fontId="29" fillId="7" borderId="12" xfId="15" applyNumberFormat="1" applyFont="1" applyFill="1" applyBorder="1" applyAlignment="1">
      <alignment horizontal="center" vertical="center" wrapText="1"/>
    </xf>
    <xf numFmtId="3" fontId="29" fillId="7" borderId="17" xfId="15" applyNumberFormat="1" applyFont="1" applyFill="1" applyBorder="1" applyAlignment="1">
      <alignment horizontal="center" vertical="center" wrapText="1"/>
    </xf>
    <xf numFmtId="164" fontId="29" fillId="7" borderId="13" xfId="15" applyNumberFormat="1" applyFont="1" applyFill="1" applyBorder="1" applyAlignment="1">
      <alignment horizontal="center" vertical="center" wrapText="1"/>
    </xf>
    <xf numFmtId="164" fontId="29" fillId="7" borderId="18" xfId="15" applyNumberFormat="1" applyFont="1" applyFill="1" applyBorder="1" applyAlignment="1">
      <alignment horizontal="center" vertical="center" wrapText="1"/>
    </xf>
    <xf numFmtId="3" fontId="29" fillId="7" borderId="13" xfId="15" applyNumberFormat="1" applyFont="1" applyFill="1" applyBorder="1" applyAlignment="1">
      <alignment horizontal="center" vertical="center" wrapText="1"/>
    </xf>
    <xf numFmtId="3" fontId="29" fillId="7" borderId="18" xfId="15" applyNumberFormat="1" applyFont="1" applyFill="1" applyBorder="1" applyAlignment="1">
      <alignment horizontal="center" vertical="center" wrapText="1"/>
    </xf>
    <xf numFmtId="3" fontId="29" fillId="7" borderId="27" xfId="15" applyNumberFormat="1" applyFont="1" applyFill="1" applyBorder="1" applyAlignment="1">
      <alignment horizontal="center" wrapText="1"/>
    </xf>
    <xf numFmtId="3" fontId="29" fillId="7" borderId="28" xfId="15" applyNumberFormat="1" applyFont="1" applyFill="1" applyBorder="1" applyAlignment="1">
      <alignment horizontal="center" wrapText="1"/>
    </xf>
    <xf numFmtId="3" fontId="29" fillId="7" borderId="29" xfId="15" applyNumberFormat="1" applyFont="1" applyFill="1" applyBorder="1" applyAlignment="1">
      <alignment horizontal="center" wrapText="1"/>
    </xf>
    <xf numFmtId="3" fontId="29" fillId="7" borderId="14" xfId="15" applyNumberFormat="1" applyFont="1" applyFill="1" applyBorder="1" applyAlignment="1">
      <alignment horizontal="center" vertical="center" wrapText="1"/>
    </xf>
    <xf numFmtId="3" fontId="29" fillId="7" borderId="31" xfId="15" applyNumberFormat="1" applyFont="1" applyFill="1" applyBorder="1" applyAlignment="1">
      <alignment horizontal="center" vertical="center" wrapText="1"/>
    </xf>
    <xf numFmtId="3" fontId="29" fillId="7" borderId="32" xfId="15" applyNumberFormat="1" applyFont="1" applyFill="1" applyBorder="1" applyAlignment="1">
      <alignment horizontal="center" vertical="center" wrapText="1"/>
    </xf>
    <xf numFmtId="0" fontId="1" fillId="0" borderId="0" xfId="15"/>
    <xf numFmtId="3" fontId="29" fillId="7" borderId="13" xfId="15" applyNumberFormat="1" applyFont="1" applyFill="1" applyBorder="1" applyAlignment="1">
      <alignment horizontal="center" wrapText="1"/>
    </xf>
    <xf numFmtId="3" fontId="29" fillId="7" borderId="18" xfId="15" applyNumberFormat="1" applyFont="1" applyFill="1" applyBorder="1" applyAlignment="1">
      <alignment horizontal="center" wrapText="1"/>
    </xf>
    <xf numFmtId="0" fontId="23" fillId="2" borderId="25" xfId="15" applyFont="1" applyFill="1" applyBorder="1" applyAlignment="1">
      <alignment horizontal="justify" vertical="center" wrapText="1"/>
    </xf>
    <xf numFmtId="0" fontId="17" fillId="6" borderId="19" xfId="15" applyFont="1" applyFill="1" applyBorder="1" applyAlignment="1">
      <alignment horizontal="justify" vertical="center" wrapText="1"/>
    </xf>
    <xf numFmtId="0" fontId="23" fillId="6" borderId="20" xfId="15" applyFont="1" applyFill="1" applyBorder="1" applyAlignment="1">
      <alignment horizontal="center" vertical="center" wrapText="1"/>
    </xf>
    <xf numFmtId="0" fontId="23" fillId="6" borderId="22" xfId="15" applyFont="1" applyFill="1" applyBorder="1" applyAlignment="1">
      <alignment horizontal="center" vertical="center" wrapText="1"/>
    </xf>
    <xf numFmtId="0" fontId="23" fillId="6" borderId="23" xfId="15" applyFont="1" applyFill="1" applyBorder="1" applyAlignment="1">
      <alignment horizontal="center" vertical="center" wrapText="1"/>
    </xf>
    <xf numFmtId="3" fontId="16" fillId="6" borderId="21" xfId="15" applyNumberFormat="1" applyFont="1" applyFill="1" applyBorder="1" applyAlignment="1">
      <alignment horizontal="center" vertical="center" wrapText="1"/>
    </xf>
    <xf numFmtId="9" fontId="29" fillId="7" borderId="13" xfId="14" applyFont="1" applyFill="1" applyBorder="1" applyAlignment="1">
      <alignment horizontal="center" vertical="center" wrapText="1"/>
    </xf>
    <xf numFmtId="9" fontId="29" fillId="7" borderId="26" xfId="14" applyFont="1" applyFill="1" applyBorder="1" applyAlignment="1">
      <alignment horizontal="center" vertical="center" wrapText="1"/>
    </xf>
    <xf numFmtId="0" fontId="4" fillId="2" borderId="1" xfId="1" applyFont="1" applyFill="1" applyBorder="1" applyAlignment="1">
      <alignment horizont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xf>
    <xf numFmtId="0" fontId="5" fillId="2" borderId="2" xfId="1"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18" fillId="3" borderId="6" xfId="1" applyFont="1" applyFill="1" applyBorder="1" applyAlignment="1">
      <alignment horizontal="center" vertical="center"/>
    </xf>
    <xf numFmtId="0" fontId="18" fillId="3" borderId="8" xfId="1" applyFont="1" applyFill="1" applyBorder="1" applyAlignment="1">
      <alignment horizontal="center" vertical="center"/>
    </xf>
    <xf numFmtId="0" fontId="32" fillId="11" borderId="6" xfId="0" applyFont="1" applyFill="1" applyBorder="1" applyAlignment="1">
      <alignment horizontal="center"/>
    </xf>
    <xf numFmtId="0" fontId="32" fillId="11" borderId="7" xfId="0" applyFont="1" applyFill="1" applyBorder="1" applyAlignment="1">
      <alignment horizontal="center"/>
    </xf>
    <xf numFmtId="0" fontId="32" fillId="11" borderId="8" xfId="0" applyFont="1" applyFill="1" applyBorder="1" applyAlignment="1">
      <alignment horizontal="center"/>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8" fillId="0" borderId="10" xfId="2" applyFont="1" applyBorder="1" applyAlignment="1">
      <alignment horizontal="center" vertical="center" wrapText="1"/>
    </xf>
    <xf numFmtId="0" fontId="8" fillId="0" borderId="0" xfId="2" applyFont="1" applyAlignment="1">
      <alignment horizontal="center" vertical="center" wrapText="1"/>
    </xf>
    <xf numFmtId="0" fontId="8" fillId="0" borderId="9" xfId="2" applyFont="1" applyBorder="1" applyAlignment="1">
      <alignment horizontal="center" vertical="center" wrapText="1"/>
    </xf>
    <xf numFmtId="0" fontId="9"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1" xfId="1" applyFont="1" applyFill="1" applyBorder="1" applyAlignment="1">
      <alignment horizontal="left" vertical="center" wrapText="1"/>
    </xf>
  </cellXfs>
  <cellStyles count="20">
    <cellStyle name="Hipervínculo 2" xfId="3" xr:uid="{55A53E48-6050-436D-9C60-63B219E1D8BC}"/>
    <cellStyle name="Millares [0] 2" xfId="9" xr:uid="{3599AEA7-6588-41AB-BD0A-476DF54EEE97}"/>
    <cellStyle name="Millares [0] 3" xfId="5" xr:uid="{00000000-0005-0000-0000-000034000000}"/>
    <cellStyle name="Millares [0] 4" xfId="18" xr:uid="{A09549D8-C9DF-47D6-9FF3-3649C201E3C9}"/>
    <cellStyle name="Millares 2" xfId="11" xr:uid="{00000000-0005-0000-0000-000033000000}"/>
    <cellStyle name="Millares 3" xfId="12" xr:uid="{00000000-0005-0000-0000-00003B000000}"/>
    <cellStyle name="Millares 4" xfId="13" xr:uid="{00000000-0005-0000-0000-00003C000000}"/>
    <cellStyle name="Millares 5" xfId="16" xr:uid="{6F3A577C-432B-413C-91BE-F0CF833F51DF}"/>
    <cellStyle name="Normal" xfId="0" builtinId="0"/>
    <cellStyle name="Normal 2" xfId="8" xr:uid="{A1C9A43D-8366-4740-BEDC-F5EE8156C905}"/>
    <cellStyle name="Normal 2 2" xfId="2" xr:uid="{88DAEDCD-9AB2-442C-9818-6FAD7B0AFAF9}"/>
    <cellStyle name="Normal 3" xfId="7" xr:uid="{21C1E002-8A43-49E8-849D-D42D61B400E0}"/>
    <cellStyle name="Normal 3 2" xfId="19" xr:uid="{02090758-3F14-4EF5-B992-C3899C333B95}"/>
    <cellStyle name="Normal 3 4" xfId="1" xr:uid="{28AE9149-D345-4D97-A69E-ACD13B311A5D}"/>
    <cellStyle name="Normal 4" xfId="4" xr:uid="{00000000-0005-0000-0000-000036000000}"/>
    <cellStyle name="Normal 5" xfId="15" xr:uid="{C85A58A5-01A4-443A-82D4-FCB59FDE3DE8}"/>
    <cellStyle name="Percent" xfId="10" xr:uid="{6FD100C4-C0BF-4EEA-AF64-645F708D7B76}"/>
    <cellStyle name="Porcentaje" xfId="14" builtinId="5"/>
    <cellStyle name="Porcentaje 2" xfId="6" xr:uid="{00000000-0005-0000-0000-00003A000000}"/>
    <cellStyle name="Porcentaje 3" xfId="17" xr:uid="{6ADA8515-E3C2-49A4-8867-95CBBA201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195719</xdr:colOff>
      <xdr:row>1</xdr:row>
      <xdr:rowOff>822020</xdr:rowOff>
    </xdr:from>
    <xdr:to>
      <xdr:col>2</xdr:col>
      <xdr:colOff>3468977</xdr:colOff>
      <xdr:row>3</xdr:row>
      <xdr:rowOff>150361</xdr:rowOff>
    </xdr:to>
    <xdr:pic>
      <xdr:nvPicPr>
        <xdr:cNvPr id="9" name="imageSelected0">
          <a:extLst>
            <a:ext uri="{FF2B5EF4-FFF2-40B4-BE49-F238E27FC236}">
              <a16:creationId xmlns:a16="http://schemas.microsoft.com/office/drawing/2014/main" id="{F4DC608F-5488-42B2-872B-B81243CA1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719" y="1017739"/>
          <a:ext cx="3273258" cy="907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3088821</xdr:colOff>
      <xdr:row>31</xdr:row>
      <xdr:rowOff>91471</xdr:rowOff>
    </xdr:from>
    <xdr:ext cx="7811106" cy="156391"/>
    <xdr:pic>
      <xdr:nvPicPr>
        <xdr:cNvPr id="4" name="Imagen 3">
          <a:extLst>
            <a:ext uri="{FF2B5EF4-FFF2-40B4-BE49-F238E27FC236}">
              <a16:creationId xmlns:a16="http://schemas.microsoft.com/office/drawing/2014/main" id="{B717CDE8-E8B9-40FA-8AF6-07FAEEDE4E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88821" y="49430971"/>
          <a:ext cx="7811106" cy="156391"/>
        </a:xfrm>
        <a:prstGeom prst="rect">
          <a:avLst/>
        </a:prstGeom>
      </xdr:spPr>
    </xdr:pic>
    <xdr:clientData/>
  </xdr:oneCellAnchor>
  <xdr:twoCellAnchor editAs="oneCell">
    <xdr:from>
      <xdr:col>0</xdr:col>
      <xdr:colOff>0</xdr:colOff>
      <xdr:row>0</xdr:row>
      <xdr:rowOff>228600</xdr:rowOff>
    </xdr:from>
    <xdr:to>
      <xdr:col>4</xdr:col>
      <xdr:colOff>2221302</xdr:colOff>
      <xdr:row>2</xdr:row>
      <xdr:rowOff>455839</xdr:rowOff>
    </xdr:to>
    <xdr:pic>
      <xdr:nvPicPr>
        <xdr:cNvPr id="5" name="Imagen 4">
          <a:extLst>
            <a:ext uri="{FF2B5EF4-FFF2-40B4-BE49-F238E27FC236}">
              <a16:creationId xmlns:a16="http://schemas.microsoft.com/office/drawing/2014/main" id="{C39DCC51-A064-405B-89EC-89722890E2ED}"/>
            </a:ext>
          </a:extLst>
        </xdr:cNvPr>
        <xdr:cNvPicPr>
          <a:picLocks noChangeAspect="1"/>
        </xdr:cNvPicPr>
      </xdr:nvPicPr>
      <xdr:blipFill>
        <a:blip xmlns:r="http://schemas.openxmlformats.org/officeDocument/2006/relationships" r:embed="rId2"/>
        <a:stretch>
          <a:fillRect/>
        </a:stretch>
      </xdr:blipFill>
      <xdr:spPr>
        <a:xfrm>
          <a:off x="0" y="228600"/>
          <a:ext cx="2221302"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ESTION%202023/Pensamiento%20y%20Direccionamiento%20Estrategico/Plan%20estrategico/FO1_PLAN_ESTRATEGICO_V10%20(1)_coment%20Carolin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hon.rojas@unidadsolidaria.gov.c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F0452-53AB-43BF-AA34-0FDAD2DBA8D1}">
  <dimension ref="A2:AF36"/>
  <sheetViews>
    <sheetView topLeftCell="C1" zoomScale="73" zoomScaleNormal="73" workbookViewId="0">
      <selection activeCell="U8" sqref="U8"/>
    </sheetView>
  </sheetViews>
  <sheetFormatPr baseColWidth="10" defaultRowHeight="15" x14ac:dyDescent="0.25"/>
  <cols>
    <col min="1" max="1" width="34.28515625" style="48" hidden="1" customWidth="1"/>
    <col min="2" max="2" width="38.28515625" style="48" hidden="1" customWidth="1"/>
    <col min="3" max="3" width="68.42578125" style="48" customWidth="1"/>
    <col min="4" max="5" width="15.7109375" style="51" customWidth="1"/>
    <col min="6" max="11" width="15.7109375" style="52" customWidth="1"/>
    <col min="12" max="18" width="15.7109375" style="52" hidden="1" customWidth="1"/>
    <col min="19" max="20" width="15.7109375" style="51" customWidth="1"/>
    <col min="21" max="21" width="15.7109375" style="167" customWidth="1"/>
    <col min="22" max="22" width="90" style="52" customWidth="1"/>
    <col min="23" max="23" width="89.5703125" style="52" customWidth="1"/>
    <col min="24" max="24" width="35" style="48" customWidth="1"/>
    <col min="25" max="25" width="15.7109375" style="48" customWidth="1"/>
    <col min="26" max="26" width="35.140625" style="48" customWidth="1"/>
    <col min="27" max="27" width="37.85546875" style="48" customWidth="1"/>
    <col min="28" max="28" width="38" style="48" customWidth="1"/>
    <col min="29" max="29" width="40.7109375" style="48" customWidth="1"/>
    <col min="30" max="30" width="32.85546875" style="48" customWidth="1"/>
    <col min="31" max="31" width="35.7109375" style="48" customWidth="1"/>
    <col min="32" max="16384" width="11.42578125" style="48"/>
  </cols>
  <sheetData>
    <row r="2" spans="1:32" ht="72.75" customHeight="1" x14ac:dyDescent="0.8">
      <c r="A2" s="173" t="s">
        <v>216</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row>
    <row r="3" spans="1:32" s="49" customFormat="1" ht="51" customHeight="1" x14ac:dyDescent="0.8">
      <c r="A3" s="173" t="s">
        <v>135</v>
      </c>
      <c r="B3" s="172"/>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row>
    <row r="4" spans="1:32" ht="90.75" customHeight="1" thickBot="1" x14ac:dyDescent="0.3">
      <c r="A4" s="174"/>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row>
    <row r="5" spans="1:32" ht="15.75" thickBot="1" x14ac:dyDescent="0.3">
      <c r="B5" s="50"/>
    </row>
    <row r="6" spans="1:32" s="55" customFormat="1" ht="34.15" customHeight="1" thickBot="1" x14ac:dyDescent="0.3">
      <c r="A6" s="175" t="s">
        <v>136</v>
      </c>
      <c r="B6" s="177" t="s">
        <v>137</v>
      </c>
      <c r="C6" s="179" t="s">
        <v>53</v>
      </c>
      <c r="D6" s="181" t="s">
        <v>54</v>
      </c>
      <c r="E6" s="181" t="s">
        <v>55</v>
      </c>
      <c r="F6" s="190" t="s">
        <v>56</v>
      </c>
      <c r="G6" s="183" t="s">
        <v>138</v>
      </c>
      <c r="H6" s="184"/>
      <c r="I6" s="185"/>
      <c r="J6" s="183" t="s">
        <v>135</v>
      </c>
      <c r="K6" s="184"/>
      <c r="L6" s="185"/>
      <c r="M6" s="183" t="s">
        <v>138</v>
      </c>
      <c r="N6" s="184"/>
      <c r="O6" s="185"/>
      <c r="P6" s="183" t="s">
        <v>138</v>
      </c>
      <c r="Q6" s="184"/>
      <c r="R6" s="185"/>
      <c r="S6" s="186" t="s">
        <v>202</v>
      </c>
      <c r="T6" s="177" t="s">
        <v>134</v>
      </c>
      <c r="U6" s="198" t="s">
        <v>205</v>
      </c>
      <c r="V6" s="113" t="s">
        <v>138</v>
      </c>
      <c r="W6" s="113" t="s">
        <v>139</v>
      </c>
      <c r="X6" s="53" t="s">
        <v>140</v>
      </c>
      <c r="Y6" s="53" t="s">
        <v>141</v>
      </c>
      <c r="Z6" s="53" t="s">
        <v>142</v>
      </c>
      <c r="AA6" s="53" t="s">
        <v>143</v>
      </c>
      <c r="AB6" s="181" t="s">
        <v>144</v>
      </c>
      <c r="AC6" s="53" t="s">
        <v>145</v>
      </c>
      <c r="AD6" s="53" t="s">
        <v>146</v>
      </c>
      <c r="AE6" s="54" t="s">
        <v>147</v>
      </c>
      <c r="AF6" s="177" t="s">
        <v>203</v>
      </c>
    </row>
    <row r="7" spans="1:32" s="55" customFormat="1" ht="27.6" customHeight="1" thickBot="1" x14ac:dyDescent="0.3">
      <c r="A7" s="176"/>
      <c r="B7" s="178"/>
      <c r="C7" s="180"/>
      <c r="D7" s="182"/>
      <c r="E7" s="182"/>
      <c r="F7" s="191"/>
      <c r="G7" s="56" t="s">
        <v>148</v>
      </c>
      <c r="H7" s="56" t="s">
        <v>172</v>
      </c>
      <c r="I7" s="56" t="s">
        <v>173</v>
      </c>
      <c r="J7" s="56" t="s">
        <v>150</v>
      </c>
      <c r="K7" s="56" t="s">
        <v>174</v>
      </c>
      <c r="L7" s="56" t="s">
        <v>173</v>
      </c>
      <c r="M7" s="56" t="s">
        <v>175</v>
      </c>
      <c r="N7" s="56" t="s">
        <v>176</v>
      </c>
      <c r="O7" s="56" t="s">
        <v>173</v>
      </c>
      <c r="P7" s="56" t="s">
        <v>177</v>
      </c>
      <c r="Q7" s="56" t="s">
        <v>172</v>
      </c>
      <c r="R7" s="56" t="s">
        <v>173</v>
      </c>
      <c r="S7" s="187"/>
      <c r="T7" s="188"/>
      <c r="U7" s="199"/>
      <c r="V7" s="57"/>
      <c r="W7" s="57" t="s">
        <v>149</v>
      </c>
      <c r="X7" s="58"/>
      <c r="Y7" s="58"/>
      <c r="Z7" s="58"/>
      <c r="AA7" s="58"/>
      <c r="AB7" s="182"/>
      <c r="AC7" s="58"/>
      <c r="AD7" s="58"/>
      <c r="AE7" s="59"/>
      <c r="AF7" s="188"/>
    </row>
    <row r="8" spans="1:32" s="55" customFormat="1" ht="409.5" x14ac:dyDescent="0.25">
      <c r="A8" s="194"/>
      <c r="B8" s="197"/>
      <c r="C8" s="74" t="s">
        <v>57</v>
      </c>
      <c r="D8" s="65" t="s">
        <v>11</v>
      </c>
      <c r="E8" s="65" t="s">
        <v>46</v>
      </c>
      <c r="F8" s="146">
        <f>G8+J8+M8+P8</f>
        <v>41</v>
      </c>
      <c r="G8" s="144"/>
      <c r="H8" s="140" t="s">
        <v>151</v>
      </c>
      <c r="I8" s="143">
        <v>0</v>
      </c>
      <c r="J8" s="145">
        <v>21</v>
      </c>
      <c r="K8" s="27">
        <v>0</v>
      </c>
      <c r="L8" s="143">
        <f>K8/F8</f>
        <v>0</v>
      </c>
      <c r="M8" s="144"/>
      <c r="N8" s="140"/>
      <c r="O8" s="123"/>
      <c r="P8" s="145">
        <v>20</v>
      </c>
      <c r="Q8" s="140"/>
      <c r="R8" s="123"/>
      <c r="S8" s="156">
        <f>K8</f>
        <v>0</v>
      </c>
      <c r="T8" s="156">
        <f>J8</f>
        <v>21</v>
      </c>
      <c r="U8" s="168">
        <f>T8/F8</f>
        <v>0.51219512195121952</v>
      </c>
      <c r="V8" s="75" t="s">
        <v>86</v>
      </c>
      <c r="W8" s="75" t="s">
        <v>189</v>
      </c>
      <c r="X8" s="66" t="s">
        <v>152</v>
      </c>
      <c r="Y8" s="66"/>
      <c r="Z8" s="66" t="s">
        <v>143</v>
      </c>
      <c r="AA8" s="66" t="s">
        <v>157</v>
      </c>
      <c r="AB8" s="69" t="s">
        <v>159</v>
      </c>
      <c r="AC8" s="71" t="s">
        <v>160</v>
      </c>
      <c r="AD8" s="71" t="s">
        <v>161</v>
      </c>
      <c r="AE8" s="150" t="s">
        <v>162</v>
      </c>
      <c r="AF8" s="155">
        <f>IF(S8&gt;=T8,1,0)</f>
        <v>0</v>
      </c>
    </row>
    <row r="9" spans="1:32" s="55" customFormat="1" ht="135.75" customHeight="1" x14ac:dyDescent="0.25">
      <c r="A9" s="194"/>
      <c r="B9" s="197"/>
      <c r="C9" s="61" t="s">
        <v>58</v>
      </c>
      <c r="D9" s="62" t="s">
        <v>11</v>
      </c>
      <c r="E9" s="62" t="s">
        <v>46</v>
      </c>
      <c r="F9" s="146">
        <f t="shared" ref="F9:F21" si="0">G9+J9+M9+P9</f>
        <v>104</v>
      </c>
      <c r="G9" s="115"/>
      <c r="H9" s="67" t="s">
        <v>151</v>
      </c>
      <c r="I9" s="143">
        <v>0</v>
      </c>
      <c r="J9" s="132">
        <v>40</v>
      </c>
      <c r="K9" s="62">
        <v>20</v>
      </c>
      <c r="L9" s="143">
        <f>K9/F9</f>
        <v>0.19230769230769232</v>
      </c>
      <c r="M9" s="115"/>
      <c r="N9" s="67"/>
      <c r="O9" s="124"/>
      <c r="P9" s="132">
        <v>64</v>
      </c>
      <c r="Q9" s="67"/>
      <c r="R9" s="124"/>
      <c r="S9" s="156">
        <f t="shared" ref="S9:S21" si="1">K9</f>
        <v>20</v>
      </c>
      <c r="T9" s="156">
        <f t="shared" ref="T9:T21" si="2">J9</f>
        <v>40</v>
      </c>
      <c r="U9" s="168">
        <f t="shared" ref="U9:U21" si="3">T9/F9</f>
        <v>0.38461538461538464</v>
      </c>
      <c r="V9" s="76" t="s">
        <v>87</v>
      </c>
      <c r="W9" s="76" t="s">
        <v>190</v>
      </c>
      <c r="X9" s="63" t="s">
        <v>152</v>
      </c>
      <c r="Y9" s="63"/>
      <c r="Z9" s="63" t="s">
        <v>155</v>
      </c>
      <c r="AA9" s="63"/>
      <c r="AB9" s="70" t="s">
        <v>159</v>
      </c>
      <c r="AC9" s="63" t="s">
        <v>160</v>
      </c>
      <c r="AD9" s="63" t="s">
        <v>161</v>
      </c>
      <c r="AE9" s="151" t="s">
        <v>162</v>
      </c>
      <c r="AF9" s="155">
        <f t="shared" ref="AF9:AF21" si="4">IF(S9&gt;=T9,1,0)</f>
        <v>0</v>
      </c>
    </row>
    <row r="10" spans="1:32" s="55" customFormat="1" ht="135.75" customHeight="1" x14ac:dyDescent="0.25">
      <c r="A10" s="194"/>
      <c r="B10" s="197"/>
      <c r="C10" s="68" t="s">
        <v>59</v>
      </c>
      <c r="D10" s="65" t="s">
        <v>11</v>
      </c>
      <c r="E10" s="65" t="s">
        <v>46</v>
      </c>
      <c r="F10" s="146">
        <f t="shared" si="0"/>
        <v>3</v>
      </c>
      <c r="G10" s="116"/>
      <c r="H10" s="141" t="s">
        <v>151</v>
      </c>
      <c r="I10" s="143">
        <v>0</v>
      </c>
      <c r="J10" s="133"/>
      <c r="K10" s="77">
        <v>0</v>
      </c>
      <c r="L10" s="143">
        <f>K10/F10</f>
        <v>0</v>
      </c>
      <c r="M10" s="116"/>
      <c r="N10" s="141"/>
      <c r="O10" s="125"/>
      <c r="P10" s="133">
        <v>3</v>
      </c>
      <c r="Q10" s="141"/>
      <c r="R10" s="125"/>
      <c r="S10" s="156">
        <f t="shared" si="1"/>
        <v>0</v>
      </c>
      <c r="T10" s="156">
        <f t="shared" si="2"/>
        <v>0</v>
      </c>
      <c r="U10" s="168">
        <f t="shared" si="3"/>
        <v>0</v>
      </c>
      <c r="V10" s="111" t="s">
        <v>88</v>
      </c>
      <c r="W10" s="78" t="s">
        <v>163</v>
      </c>
      <c r="X10" s="68" t="s">
        <v>152</v>
      </c>
      <c r="Y10" s="68" t="s">
        <v>158</v>
      </c>
      <c r="Z10" s="68" t="s">
        <v>153</v>
      </c>
      <c r="AA10" s="66"/>
      <c r="AB10" s="69" t="s">
        <v>159</v>
      </c>
      <c r="AC10" s="68" t="s">
        <v>160</v>
      </c>
      <c r="AD10" s="69" t="s">
        <v>161</v>
      </c>
      <c r="AE10" s="152" t="s">
        <v>162</v>
      </c>
      <c r="AF10" s="155">
        <f t="shared" si="4"/>
        <v>1</v>
      </c>
    </row>
    <row r="11" spans="1:32" s="55" customFormat="1" ht="135.75" customHeight="1" x14ac:dyDescent="0.25">
      <c r="A11" s="194"/>
      <c r="B11" s="197"/>
      <c r="C11" s="72" t="s">
        <v>60</v>
      </c>
      <c r="D11" s="62" t="s">
        <v>11</v>
      </c>
      <c r="E11" s="62" t="s">
        <v>46</v>
      </c>
      <c r="F11" s="146">
        <f t="shared" si="0"/>
        <v>26</v>
      </c>
      <c r="G11" s="115"/>
      <c r="H11" s="67" t="s">
        <v>151</v>
      </c>
      <c r="I11" s="143">
        <v>0</v>
      </c>
      <c r="J11" s="132">
        <v>18</v>
      </c>
      <c r="K11" s="62">
        <v>11</v>
      </c>
      <c r="L11" s="143">
        <f>K11/F11</f>
        <v>0.42307692307692307</v>
      </c>
      <c r="M11" s="115"/>
      <c r="N11" s="67"/>
      <c r="O11" s="124"/>
      <c r="P11" s="132">
        <v>8</v>
      </c>
      <c r="Q11" s="67"/>
      <c r="R11" s="124"/>
      <c r="S11" s="156">
        <f t="shared" si="1"/>
        <v>11</v>
      </c>
      <c r="T11" s="156">
        <f t="shared" si="2"/>
        <v>18</v>
      </c>
      <c r="U11" s="168">
        <f t="shared" si="3"/>
        <v>0.69230769230769229</v>
      </c>
      <c r="V11" s="76" t="s">
        <v>89</v>
      </c>
      <c r="W11" s="76" t="s">
        <v>191</v>
      </c>
      <c r="X11" s="72" t="s">
        <v>152</v>
      </c>
      <c r="Y11" s="72"/>
      <c r="Z11" s="63" t="s">
        <v>155</v>
      </c>
      <c r="AA11" s="63"/>
      <c r="AB11" s="70" t="s">
        <v>159</v>
      </c>
      <c r="AC11" s="72" t="s">
        <v>160</v>
      </c>
      <c r="AD11" s="70" t="s">
        <v>161</v>
      </c>
      <c r="AE11" s="151" t="s">
        <v>162</v>
      </c>
      <c r="AF11" s="155">
        <f t="shared" si="4"/>
        <v>0</v>
      </c>
    </row>
    <row r="12" spans="1:32" s="55" customFormat="1" ht="135.75" customHeight="1" x14ac:dyDescent="0.25">
      <c r="A12" s="194"/>
      <c r="B12" s="197"/>
      <c r="C12" s="64" t="s">
        <v>61</v>
      </c>
      <c r="D12" s="65" t="s">
        <v>11</v>
      </c>
      <c r="E12" s="65" t="s">
        <v>46</v>
      </c>
      <c r="F12" s="146">
        <f t="shared" si="0"/>
        <v>91</v>
      </c>
      <c r="G12" s="115"/>
      <c r="H12" s="67" t="s">
        <v>151</v>
      </c>
      <c r="I12" s="143">
        <v>0</v>
      </c>
      <c r="J12" s="132"/>
      <c r="K12" s="62">
        <v>32</v>
      </c>
      <c r="L12" s="143">
        <f>K12/F12</f>
        <v>0.35164835164835168</v>
      </c>
      <c r="M12" s="115"/>
      <c r="N12" s="67"/>
      <c r="O12" s="124"/>
      <c r="P12" s="132">
        <v>91</v>
      </c>
      <c r="Q12" s="67"/>
      <c r="R12" s="124"/>
      <c r="S12" s="156">
        <f>K12</f>
        <v>32</v>
      </c>
      <c r="T12" s="156">
        <f t="shared" si="2"/>
        <v>0</v>
      </c>
      <c r="U12" s="168">
        <f t="shared" si="3"/>
        <v>0</v>
      </c>
      <c r="V12" s="79" t="s">
        <v>90</v>
      </c>
      <c r="W12" s="79" t="s">
        <v>192</v>
      </c>
      <c r="X12" s="68" t="s">
        <v>152</v>
      </c>
      <c r="Y12" s="66"/>
      <c r="Z12" s="66" t="s">
        <v>155</v>
      </c>
      <c r="AA12" s="66"/>
      <c r="AB12" s="69" t="s">
        <v>159</v>
      </c>
      <c r="AC12" s="66" t="s">
        <v>160</v>
      </c>
      <c r="AD12" s="66" t="s">
        <v>161</v>
      </c>
      <c r="AE12" s="152" t="s">
        <v>162</v>
      </c>
      <c r="AF12" s="155">
        <f t="shared" si="4"/>
        <v>1</v>
      </c>
    </row>
    <row r="13" spans="1:32" s="55" customFormat="1" ht="135.75" customHeight="1" x14ac:dyDescent="0.25">
      <c r="A13" s="194"/>
      <c r="B13" s="197"/>
      <c r="C13" s="72" t="s">
        <v>62</v>
      </c>
      <c r="D13" s="62" t="s">
        <v>11</v>
      </c>
      <c r="E13" s="62" t="s">
        <v>46</v>
      </c>
      <c r="F13" s="146">
        <f t="shared" si="0"/>
        <v>54</v>
      </c>
      <c r="G13" s="115"/>
      <c r="H13" s="67" t="s">
        <v>151</v>
      </c>
      <c r="I13" s="143">
        <v>0</v>
      </c>
      <c r="J13" s="132">
        <v>34</v>
      </c>
      <c r="K13" s="62">
        <v>29</v>
      </c>
      <c r="L13" s="143">
        <f t="shared" ref="L13:L21" si="5">K13/F13</f>
        <v>0.53703703703703709</v>
      </c>
      <c r="M13" s="115"/>
      <c r="N13" s="67"/>
      <c r="O13" s="124"/>
      <c r="P13" s="132">
        <v>20</v>
      </c>
      <c r="Q13" s="67"/>
      <c r="R13" s="124"/>
      <c r="S13" s="156">
        <f t="shared" si="1"/>
        <v>29</v>
      </c>
      <c r="T13" s="156">
        <f t="shared" si="2"/>
        <v>34</v>
      </c>
      <c r="U13" s="168">
        <f t="shared" si="3"/>
        <v>0.62962962962962965</v>
      </c>
      <c r="V13" s="76" t="s">
        <v>91</v>
      </c>
      <c r="W13" s="76" t="s">
        <v>193</v>
      </c>
      <c r="X13" s="72" t="s">
        <v>152</v>
      </c>
      <c r="Y13" s="72"/>
      <c r="Z13" s="63" t="s">
        <v>155</v>
      </c>
      <c r="AA13" s="63"/>
      <c r="AB13" s="70" t="s">
        <v>159</v>
      </c>
      <c r="AC13" s="72" t="s">
        <v>160</v>
      </c>
      <c r="AD13" s="70" t="s">
        <v>161</v>
      </c>
      <c r="AE13" s="151" t="s">
        <v>162</v>
      </c>
      <c r="AF13" s="155">
        <f t="shared" si="4"/>
        <v>0</v>
      </c>
    </row>
    <row r="14" spans="1:32" s="55" customFormat="1" ht="135.75" customHeight="1" x14ac:dyDescent="0.25">
      <c r="A14" s="194"/>
      <c r="B14" s="197"/>
      <c r="C14" s="68" t="s">
        <v>63</v>
      </c>
      <c r="D14" s="65" t="s">
        <v>11</v>
      </c>
      <c r="E14" s="65" t="s">
        <v>46</v>
      </c>
      <c r="F14" s="169">
        <v>0.14000000000000001</v>
      </c>
      <c r="G14" s="117"/>
      <c r="H14" s="83" t="s">
        <v>151</v>
      </c>
      <c r="I14" s="143">
        <v>0</v>
      </c>
      <c r="J14" s="134">
        <v>7.0000000000000007E-2</v>
      </c>
      <c r="K14" s="80">
        <v>0.75</v>
      </c>
      <c r="L14" s="143">
        <v>1</v>
      </c>
      <c r="M14" s="117"/>
      <c r="N14" s="83"/>
      <c r="O14" s="126"/>
      <c r="P14" s="134">
        <v>7.0000000000000007E-2</v>
      </c>
      <c r="Q14" s="83"/>
      <c r="R14" s="126"/>
      <c r="S14" s="156">
        <f t="shared" si="1"/>
        <v>0.75</v>
      </c>
      <c r="T14" s="156">
        <f t="shared" si="2"/>
        <v>7.0000000000000007E-2</v>
      </c>
      <c r="U14" s="168">
        <f t="shared" si="3"/>
        <v>0.5</v>
      </c>
      <c r="V14" s="81" t="s">
        <v>92</v>
      </c>
      <c r="W14" s="81" t="s">
        <v>194</v>
      </c>
      <c r="X14" s="68" t="s">
        <v>152</v>
      </c>
      <c r="Y14" s="68"/>
      <c r="Z14" s="66" t="s">
        <v>155</v>
      </c>
      <c r="AA14" s="66"/>
      <c r="AB14" s="69" t="s">
        <v>159</v>
      </c>
      <c r="AC14" s="66" t="s">
        <v>160</v>
      </c>
      <c r="AD14" s="69" t="s">
        <v>161</v>
      </c>
      <c r="AE14" s="152" t="s">
        <v>162</v>
      </c>
      <c r="AF14" s="155">
        <f t="shared" si="4"/>
        <v>1</v>
      </c>
    </row>
    <row r="15" spans="1:32" s="55" customFormat="1" ht="135.75" customHeight="1" x14ac:dyDescent="0.25">
      <c r="A15" s="194"/>
      <c r="B15" s="197"/>
      <c r="C15" s="72" t="s">
        <v>64</v>
      </c>
      <c r="D15" s="62" t="s">
        <v>11</v>
      </c>
      <c r="E15" s="62" t="s">
        <v>46</v>
      </c>
      <c r="F15" s="169">
        <f>G15+J15+M15+P15</f>
        <v>0.28000000000000003</v>
      </c>
      <c r="G15" s="117"/>
      <c r="H15" s="83" t="s">
        <v>151</v>
      </c>
      <c r="I15" s="143">
        <v>0</v>
      </c>
      <c r="J15" s="134">
        <v>0.14000000000000001</v>
      </c>
      <c r="K15" s="80">
        <v>0.1875</v>
      </c>
      <c r="L15" s="143">
        <f t="shared" si="5"/>
        <v>0.6696428571428571</v>
      </c>
      <c r="M15" s="117"/>
      <c r="N15" s="83"/>
      <c r="O15" s="126"/>
      <c r="P15" s="134">
        <v>0.14000000000000001</v>
      </c>
      <c r="Q15" s="83"/>
      <c r="R15" s="126"/>
      <c r="S15" s="156">
        <f t="shared" si="1"/>
        <v>0.1875</v>
      </c>
      <c r="T15" s="156">
        <f t="shared" si="2"/>
        <v>0.14000000000000001</v>
      </c>
      <c r="U15" s="168">
        <f t="shared" si="3"/>
        <v>0.5</v>
      </c>
      <c r="V15" s="84" t="s">
        <v>93</v>
      </c>
      <c r="W15" s="84" t="s">
        <v>195</v>
      </c>
      <c r="X15" s="72" t="s">
        <v>152</v>
      </c>
      <c r="Y15" s="72"/>
      <c r="Z15" s="63" t="s">
        <v>155</v>
      </c>
      <c r="AA15" s="63"/>
      <c r="AB15" s="70" t="s">
        <v>159</v>
      </c>
      <c r="AC15" s="72" t="s">
        <v>160</v>
      </c>
      <c r="AD15" s="70" t="s">
        <v>161</v>
      </c>
      <c r="AE15" s="151" t="s">
        <v>162</v>
      </c>
      <c r="AF15" s="155">
        <f t="shared" si="4"/>
        <v>1</v>
      </c>
    </row>
    <row r="16" spans="1:32" s="55" customFormat="1" ht="135.75" customHeight="1" x14ac:dyDescent="0.25">
      <c r="A16" s="194"/>
      <c r="B16" s="73"/>
      <c r="C16" s="64" t="s">
        <v>65</v>
      </c>
      <c r="D16" s="65" t="s">
        <v>11</v>
      </c>
      <c r="E16" s="65" t="s">
        <v>46</v>
      </c>
      <c r="F16" s="146">
        <f t="shared" si="0"/>
        <v>26</v>
      </c>
      <c r="G16" s="115"/>
      <c r="H16" s="67" t="s">
        <v>151</v>
      </c>
      <c r="I16" s="143">
        <v>0</v>
      </c>
      <c r="J16" s="132">
        <v>13</v>
      </c>
      <c r="K16" s="62">
        <v>7</v>
      </c>
      <c r="L16" s="143">
        <f t="shared" si="5"/>
        <v>0.26923076923076922</v>
      </c>
      <c r="M16" s="115"/>
      <c r="N16" s="67"/>
      <c r="O16" s="124"/>
      <c r="P16" s="132">
        <v>13</v>
      </c>
      <c r="Q16" s="67"/>
      <c r="R16" s="124"/>
      <c r="S16" s="156">
        <f t="shared" si="1"/>
        <v>7</v>
      </c>
      <c r="T16" s="156">
        <f t="shared" si="2"/>
        <v>13</v>
      </c>
      <c r="U16" s="168">
        <f t="shared" si="3"/>
        <v>0.5</v>
      </c>
      <c r="V16" s="79" t="s">
        <v>94</v>
      </c>
      <c r="W16" s="79" t="s">
        <v>196</v>
      </c>
      <c r="X16" s="66" t="s">
        <v>152</v>
      </c>
      <c r="Y16" s="66"/>
      <c r="Z16" s="66" t="s">
        <v>155</v>
      </c>
      <c r="AA16" s="66"/>
      <c r="AB16" s="69" t="s">
        <v>159</v>
      </c>
      <c r="AC16" s="66" t="s">
        <v>160</v>
      </c>
      <c r="AD16" s="66" t="s">
        <v>161</v>
      </c>
      <c r="AE16" s="152" t="s">
        <v>162</v>
      </c>
      <c r="AF16" s="155">
        <f t="shared" si="4"/>
        <v>0</v>
      </c>
    </row>
    <row r="17" spans="1:32" s="55" customFormat="1" ht="135.75" customHeight="1" x14ac:dyDescent="0.25">
      <c r="A17" s="194"/>
      <c r="B17" s="73"/>
      <c r="C17" s="61" t="s">
        <v>66</v>
      </c>
      <c r="D17" s="62" t="s">
        <v>11</v>
      </c>
      <c r="E17" s="62" t="s">
        <v>46</v>
      </c>
      <c r="F17" s="146">
        <f t="shared" si="0"/>
        <v>0.5</v>
      </c>
      <c r="G17" s="118"/>
      <c r="H17" s="85" t="s">
        <v>151</v>
      </c>
      <c r="I17" s="143">
        <v>0</v>
      </c>
      <c r="J17" s="135">
        <v>0.25</v>
      </c>
      <c r="K17" s="86">
        <v>0</v>
      </c>
      <c r="L17" s="143">
        <f t="shared" si="5"/>
        <v>0</v>
      </c>
      <c r="M17" s="118"/>
      <c r="N17" s="85"/>
      <c r="O17" s="127"/>
      <c r="P17" s="135">
        <v>0.25</v>
      </c>
      <c r="Q17" s="85"/>
      <c r="R17" s="127"/>
      <c r="S17" s="156">
        <f t="shared" si="1"/>
        <v>0</v>
      </c>
      <c r="T17" s="156">
        <f t="shared" si="2"/>
        <v>0.25</v>
      </c>
      <c r="U17" s="168">
        <f t="shared" si="3"/>
        <v>0.5</v>
      </c>
      <c r="V17" s="87" t="s">
        <v>95</v>
      </c>
      <c r="W17" s="87" t="s">
        <v>197</v>
      </c>
      <c r="X17" s="63" t="s">
        <v>152</v>
      </c>
      <c r="Y17" s="63"/>
      <c r="Z17" s="63" t="s">
        <v>155</v>
      </c>
      <c r="AA17" s="63"/>
      <c r="AB17" s="70" t="s">
        <v>159</v>
      </c>
      <c r="AC17" s="72" t="s">
        <v>160</v>
      </c>
      <c r="AD17" s="63" t="s">
        <v>161</v>
      </c>
      <c r="AE17" s="151" t="s">
        <v>162</v>
      </c>
      <c r="AF17" s="155">
        <f t="shared" si="4"/>
        <v>0</v>
      </c>
    </row>
    <row r="18" spans="1:32" s="55" customFormat="1" ht="135.75" customHeight="1" x14ac:dyDescent="0.25">
      <c r="A18" s="194"/>
      <c r="B18" s="73"/>
      <c r="C18" s="68" t="s">
        <v>67</v>
      </c>
      <c r="D18" s="65" t="s">
        <v>11</v>
      </c>
      <c r="E18" s="65" t="s">
        <v>46</v>
      </c>
      <c r="F18" s="146">
        <f t="shared" si="0"/>
        <v>0.5</v>
      </c>
      <c r="G18" s="119"/>
      <c r="H18" s="82" t="s">
        <v>151</v>
      </c>
      <c r="I18" s="143">
        <v>0</v>
      </c>
      <c r="J18" s="136">
        <v>0.25</v>
      </c>
      <c r="K18" s="88">
        <v>0</v>
      </c>
      <c r="L18" s="143">
        <f t="shared" si="5"/>
        <v>0</v>
      </c>
      <c r="M18" s="119"/>
      <c r="N18" s="82"/>
      <c r="O18" s="128"/>
      <c r="P18" s="136">
        <v>0.25</v>
      </c>
      <c r="Q18" s="82"/>
      <c r="R18" s="128"/>
      <c r="S18" s="156">
        <f t="shared" si="1"/>
        <v>0</v>
      </c>
      <c r="T18" s="156">
        <f t="shared" si="2"/>
        <v>0.25</v>
      </c>
      <c r="U18" s="168">
        <f t="shared" si="3"/>
        <v>0.5</v>
      </c>
      <c r="V18" s="112" t="s">
        <v>96</v>
      </c>
      <c r="W18" s="87" t="s">
        <v>198</v>
      </c>
      <c r="X18" s="68" t="s">
        <v>152</v>
      </c>
      <c r="Y18" s="68"/>
      <c r="Z18" s="66" t="s">
        <v>155</v>
      </c>
      <c r="AA18" s="66"/>
      <c r="AB18" s="69" t="s">
        <v>159</v>
      </c>
      <c r="AC18" s="66" t="s">
        <v>160</v>
      </c>
      <c r="AD18" s="69" t="s">
        <v>161</v>
      </c>
      <c r="AE18" s="152" t="s">
        <v>162</v>
      </c>
      <c r="AF18" s="155">
        <f t="shared" si="4"/>
        <v>0</v>
      </c>
    </row>
    <row r="19" spans="1:32" s="95" customFormat="1" ht="135.75" customHeight="1" x14ac:dyDescent="0.25">
      <c r="A19" s="195"/>
      <c r="B19" s="73"/>
      <c r="C19" s="89" t="s">
        <v>166</v>
      </c>
      <c r="D19" s="90" t="s">
        <v>154</v>
      </c>
      <c r="E19" s="90" t="s">
        <v>156</v>
      </c>
      <c r="F19" s="146">
        <f t="shared" si="0"/>
        <v>600</v>
      </c>
      <c r="G19" s="120"/>
      <c r="H19" s="91" t="s">
        <v>151</v>
      </c>
      <c r="I19" s="143">
        <v>0</v>
      </c>
      <c r="J19" s="137">
        <v>300</v>
      </c>
      <c r="K19" s="92">
        <v>74</v>
      </c>
      <c r="L19" s="143">
        <f t="shared" si="5"/>
        <v>0.12333333333333334</v>
      </c>
      <c r="M19" s="120"/>
      <c r="N19" s="91"/>
      <c r="O19" s="129"/>
      <c r="P19" s="137">
        <v>300</v>
      </c>
      <c r="Q19" s="91"/>
      <c r="R19" s="129"/>
      <c r="S19" s="156">
        <f t="shared" si="1"/>
        <v>74</v>
      </c>
      <c r="T19" s="156">
        <f t="shared" si="2"/>
        <v>300</v>
      </c>
      <c r="U19" s="168">
        <f t="shared" si="3"/>
        <v>0.5</v>
      </c>
      <c r="V19" s="91"/>
      <c r="W19" s="93" t="s">
        <v>199</v>
      </c>
      <c r="X19" s="94" t="s">
        <v>152</v>
      </c>
      <c r="Y19" s="94"/>
      <c r="Z19" s="94" t="s">
        <v>153</v>
      </c>
      <c r="AA19" s="94"/>
      <c r="AB19" s="70" t="s">
        <v>159</v>
      </c>
      <c r="AC19" s="72" t="s">
        <v>160</v>
      </c>
      <c r="AD19" s="63" t="s">
        <v>161</v>
      </c>
      <c r="AE19" s="151" t="s">
        <v>162</v>
      </c>
      <c r="AF19" s="155">
        <f t="shared" si="4"/>
        <v>0</v>
      </c>
    </row>
    <row r="20" spans="1:32" s="55" customFormat="1" ht="135.75" customHeight="1" thickBot="1" x14ac:dyDescent="0.3">
      <c r="A20" s="196"/>
      <c r="B20" s="96"/>
      <c r="C20" s="97" t="s">
        <v>68</v>
      </c>
      <c r="D20" s="98" t="s">
        <v>11</v>
      </c>
      <c r="E20" s="98" t="s">
        <v>46</v>
      </c>
      <c r="F20" s="146">
        <f t="shared" si="0"/>
        <v>54</v>
      </c>
      <c r="G20" s="121"/>
      <c r="H20" s="142" t="s">
        <v>151</v>
      </c>
      <c r="I20" s="143">
        <v>0</v>
      </c>
      <c r="J20" s="138">
        <v>27</v>
      </c>
      <c r="K20" s="99">
        <v>8</v>
      </c>
      <c r="L20" s="143">
        <f t="shared" si="5"/>
        <v>0.14814814814814814</v>
      </c>
      <c r="M20" s="121"/>
      <c r="N20" s="142"/>
      <c r="O20" s="130"/>
      <c r="P20" s="138">
        <v>27</v>
      </c>
      <c r="Q20" s="142"/>
      <c r="R20" s="130"/>
      <c r="S20" s="156">
        <f t="shared" si="1"/>
        <v>8</v>
      </c>
      <c r="T20" s="156">
        <f t="shared" si="2"/>
        <v>27</v>
      </c>
      <c r="U20" s="168">
        <f t="shared" si="3"/>
        <v>0.5</v>
      </c>
      <c r="V20" s="114" t="s">
        <v>97</v>
      </c>
      <c r="W20" s="100" t="s">
        <v>200</v>
      </c>
      <c r="X20" s="101" t="s">
        <v>152</v>
      </c>
      <c r="Y20" s="101"/>
      <c r="Z20" s="101" t="s">
        <v>155</v>
      </c>
      <c r="AA20" s="101"/>
      <c r="AB20" s="102" t="s">
        <v>159</v>
      </c>
      <c r="AC20" s="103" t="s">
        <v>160</v>
      </c>
      <c r="AD20" s="101" t="s">
        <v>161</v>
      </c>
      <c r="AE20" s="153" t="s">
        <v>162</v>
      </c>
      <c r="AF20" s="155">
        <f t="shared" si="4"/>
        <v>0</v>
      </c>
    </row>
    <row r="21" spans="1:32" s="95" customFormat="1" ht="135.75" customHeight="1" x14ac:dyDescent="0.25">
      <c r="A21" s="192" t="s">
        <v>126</v>
      </c>
      <c r="B21" s="193" t="s">
        <v>168</v>
      </c>
      <c r="C21" s="105" t="s">
        <v>69</v>
      </c>
      <c r="D21" s="104" t="s">
        <v>70</v>
      </c>
      <c r="E21" s="104" t="s">
        <v>12</v>
      </c>
      <c r="F21" s="146">
        <f t="shared" si="0"/>
        <v>94</v>
      </c>
      <c r="G21" s="122"/>
      <c r="H21" s="106"/>
      <c r="I21" s="143">
        <v>0</v>
      </c>
      <c r="J21" s="139"/>
      <c r="K21" s="107"/>
      <c r="L21" s="143">
        <f t="shared" si="5"/>
        <v>0</v>
      </c>
      <c r="M21" s="122"/>
      <c r="N21" s="106"/>
      <c r="O21" s="131"/>
      <c r="P21" s="139">
        <v>94</v>
      </c>
      <c r="Q21" s="106"/>
      <c r="R21" s="131"/>
      <c r="S21" s="156">
        <f t="shared" si="1"/>
        <v>0</v>
      </c>
      <c r="T21" s="156">
        <f t="shared" si="2"/>
        <v>0</v>
      </c>
      <c r="U21" s="168">
        <f t="shared" si="3"/>
        <v>0</v>
      </c>
      <c r="V21" s="108" t="s">
        <v>98</v>
      </c>
      <c r="W21" s="108" t="s">
        <v>169</v>
      </c>
      <c r="X21" s="60" t="s">
        <v>170</v>
      </c>
      <c r="Y21" s="109"/>
      <c r="Z21" s="109"/>
      <c r="AA21" s="109"/>
      <c r="AB21" s="110" t="s">
        <v>159</v>
      </c>
      <c r="AC21" s="105" t="s">
        <v>171</v>
      </c>
      <c r="AD21" s="70" t="s">
        <v>164</v>
      </c>
      <c r="AE21" s="154" t="s">
        <v>165</v>
      </c>
      <c r="AF21" s="155">
        <f t="shared" si="4"/>
        <v>1</v>
      </c>
    </row>
    <row r="22" spans="1:32" x14ac:dyDescent="0.25">
      <c r="J22" s="160"/>
      <c r="L22" s="170">
        <f>AVERAGE(L8:L21)</f>
        <v>0.26531607942322227</v>
      </c>
      <c r="M22" s="170" t="e">
        <f t="shared" ref="M22:U22" si="6">AVERAGE(M8:M21)</f>
        <v>#DIV/0!</v>
      </c>
      <c r="N22" s="170" t="e">
        <f t="shared" si="6"/>
        <v>#DIV/0!</v>
      </c>
      <c r="O22" s="170" t="e">
        <f t="shared" si="6"/>
        <v>#DIV/0!</v>
      </c>
      <c r="P22" s="170">
        <f t="shared" si="6"/>
        <v>45.765000000000001</v>
      </c>
      <c r="Q22" s="170" t="e">
        <f t="shared" si="6"/>
        <v>#DIV/0!</v>
      </c>
      <c r="R22" s="170" t="e">
        <f t="shared" si="6"/>
        <v>#DIV/0!</v>
      </c>
      <c r="S22" s="170"/>
      <c r="T22" s="170"/>
      <c r="U22" s="170">
        <f t="shared" si="6"/>
        <v>0.40848198775028038</v>
      </c>
    </row>
    <row r="25" spans="1:32" x14ac:dyDescent="0.25">
      <c r="B25" s="189"/>
    </row>
    <row r="26" spans="1:32" x14ac:dyDescent="0.25">
      <c r="B26" s="189"/>
    </row>
    <row r="27" spans="1:32" x14ac:dyDescent="0.25">
      <c r="A27" s="189"/>
      <c r="B27" s="189"/>
    </row>
    <row r="28" spans="1:32" x14ac:dyDescent="0.25">
      <c r="A28" s="189"/>
      <c r="B28" s="189"/>
    </row>
    <row r="29" spans="1:32" x14ac:dyDescent="0.25">
      <c r="A29" s="189"/>
      <c r="B29" s="189"/>
    </row>
    <row r="30" spans="1:32" x14ac:dyDescent="0.25">
      <c r="A30" s="189"/>
      <c r="B30" s="189"/>
    </row>
    <row r="31" spans="1:32" x14ac:dyDescent="0.25">
      <c r="A31" s="189"/>
      <c r="B31" s="189"/>
    </row>
    <row r="32" spans="1:32" x14ac:dyDescent="0.25">
      <c r="A32" s="189"/>
      <c r="B32" s="189"/>
    </row>
    <row r="33" spans="1:2" x14ac:dyDescent="0.25">
      <c r="A33" s="189"/>
      <c r="B33" s="189"/>
    </row>
    <row r="34" spans="1:2" x14ac:dyDescent="0.25">
      <c r="A34" s="189"/>
      <c r="B34" s="189"/>
    </row>
    <row r="35" spans="1:2" x14ac:dyDescent="0.25">
      <c r="A35" s="189"/>
      <c r="B35" s="189"/>
    </row>
    <row r="36" spans="1:2" x14ac:dyDescent="0.25">
      <c r="A36" s="189"/>
    </row>
  </sheetData>
  <mergeCells count="26">
    <mergeCell ref="AF6:AF7"/>
    <mergeCell ref="B25:B26"/>
    <mergeCell ref="A27:A36"/>
    <mergeCell ref="B27:B32"/>
    <mergeCell ref="B33:B35"/>
    <mergeCell ref="F6:F7"/>
    <mergeCell ref="A21"/>
    <mergeCell ref="B21"/>
    <mergeCell ref="AB6:AB7"/>
    <mergeCell ref="A8:A20"/>
    <mergeCell ref="B8:B15"/>
    <mergeCell ref="U6:U7"/>
    <mergeCell ref="A2:AE2"/>
    <mergeCell ref="A3:AE3"/>
    <mergeCell ref="A4:AE4"/>
    <mergeCell ref="A6:A7"/>
    <mergeCell ref="B6:B7"/>
    <mergeCell ref="C6:C7"/>
    <mergeCell ref="D6:D7"/>
    <mergeCell ref="E6:E7"/>
    <mergeCell ref="J6:L6"/>
    <mergeCell ref="M6:O6"/>
    <mergeCell ref="P6:R6"/>
    <mergeCell ref="G6:I6"/>
    <mergeCell ref="S6:S7"/>
    <mergeCell ref="T6:T7"/>
  </mergeCells>
  <conditionalFormatting sqref="AF8:AF21">
    <cfRule type="colorScale" priority="1">
      <colorScale>
        <cfvo type="min"/>
        <cfvo type="percentile" val="50"/>
        <cfvo type="max"/>
        <color rgb="FFF8696B"/>
        <color rgb="FFFFEB84"/>
        <color rgb="FF63BE7B"/>
      </colorScale>
    </cfRule>
  </conditionalFormatting>
  <hyperlinks>
    <hyperlink ref="AE8" r:id="rId1" xr:uid="{54221AB2-24AD-4D95-803D-3F7CA377A047}"/>
  </hyperlinks>
  <pageMargins left="0.70866141732283472" right="0.70866141732283472" top="0.74803149606299213" bottom="0.74803149606299213" header="0.31496062992125984" footer="0.31496062992125984"/>
  <pageSetup scale="23" fitToHeight="0" orientation="landscape" horizontalDpi="4294967294" verticalDpi="4294967294"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F62E8-A834-40BD-8E2A-3900E26013FD}">
  <dimension ref="A1:CO30"/>
  <sheetViews>
    <sheetView tabSelected="1" topLeftCell="E1" zoomScale="70" zoomScaleNormal="70" zoomScaleSheetLayoutView="70" workbookViewId="0">
      <selection activeCell="M9" sqref="M9"/>
    </sheetView>
  </sheetViews>
  <sheetFormatPr baseColWidth="10" defaultColWidth="12.85546875" defaultRowHeight="16.5" x14ac:dyDescent="0.3"/>
  <cols>
    <col min="1" max="1" width="28.5703125" style="1" hidden="1" customWidth="1"/>
    <col min="2" max="2" width="19.42578125" style="1" hidden="1" customWidth="1"/>
    <col min="3" max="3" width="23" style="1" hidden="1" customWidth="1"/>
    <col min="4" max="4" width="19.5703125" style="1" hidden="1" customWidth="1"/>
    <col min="5" max="5" width="46.85546875" style="1" customWidth="1"/>
    <col min="6" max="6" width="28.28515625" style="26" customWidth="1"/>
    <col min="7" max="7" width="17.5703125" style="1" customWidth="1"/>
    <col min="8" max="8" width="12.85546875" style="1" customWidth="1"/>
    <col min="9" max="9" width="15.28515625" style="1" customWidth="1"/>
    <col min="10" max="14" width="12.85546875" style="1" customWidth="1"/>
    <col min="15" max="15" width="33" style="44" customWidth="1"/>
    <col min="16" max="19" width="10.85546875" style="28" customWidth="1"/>
    <col min="20" max="23" width="10.85546875" style="28" hidden="1" customWidth="1"/>
    <col min="24" max="24" width="12.85546875" style="28" customWidth="1"/>
    <col min="25" max="25" width="18" style="28" customWidth="1"/>
    <col min="26" max="26" width="12.85546875" style="28"/>
    <col min="27" max="27" width="12.85546875" style="164"/>
    <col min="28" max="28" width="100.5703125" style="28" customWidth="1"/>
    <col min="29" max="29" width="130" style="1" customWidth="1"/>
    <col min="30" max="16384" width="12.85546875" style="1"/>
  </cols>
  <sheetData>
    <row r="1" spans="1:93" ht="25.5" customHeight="1" x14ac:dyDescent="0.3">
      <c r="A1" s="200"/>
      <c r="B1" s="200"/>
      <c r="C1" s="200"/>
      <c r="D1" s="200"/>
      <c r="E1" s="201" t="s">
        <v>99</v>
      </c>
      <c r="F1" s="202"/>
      <c r="G1" s="202"/>
      <c r="H1" s="202"/>
      <c r="I1" s="202"/>
      <c r="J1" s="202"/>
      <c r="K1" s="202"/>
      <c r="L1" s="202"/>
      <c r="M1" s="202"/>
      <c r="N1" s="202"/>
      <c r="O1" s="202"/>
    </row>
    <row r="2" spans="1:93" x14ac:dyDescent="0.3">
      <c r="A2" s="200"/>
      <c r="B2" s="200"/>
      <c r="C2" s="200"/>
      <c r="D2" s="200"/>
      <c r="E2" s="203"/>
      <c r="F2" s="202"/>
      <c r="G2" s="202"/>
      <c r="H2" s="202"/>
      <c r="I2" s="202"/>
      <c r="J2" s="202"/>
      <c r="K2" s="202"/>
      <c r="L2" s="202"/>
      <c r="M2" s="202"/>
      <c r="N2" s="202"/>
      <c r="O2" s="202"/>
    </row>
    <row r="3" spans="1:93" ht="54" customHeight="1" x14ac:dyDescent="0.3">
      <c r="A3" s="200"/>
      <c r="B3" s="200"/>
      <c r="C3" s="200"/>
      <c r="D3" s="200"/>
      <c r="E3" s="203"/>
      <c r="F3" s="202"/>
      <c r="G3" s="202"/>
      <c r="H3" s="202"/>
      <c r="I3" s="202"/>
      <c r="J3" s="202"/>
      <c r="K3" s="202"/>
      <c r="L3" s="202"/>
      <c r="M3" s="202"/>
      <c r="N3" s="202"/>
      <c r="O3" s="202"/>
      <c r="X3" s="33"/>
      <c r="Y3" s="33"/>
      <c r="Z3" s="33"/>
      <c r="AA3" s="165"/>
    </row>
    <row r="4" spans="1:93" ht="19.5" customHeight="1" x14ac:dyDescent="0.3">
      <c r="A4" s="161"/>
      <c r="B4" s="162"/>
      <c r="C4" s="163"/>
      <c r="D4" s="147"/>
      <c r="E4" s="149"/>
      <c r="F4" s="148"/>
      <c r="G4" s="148"/>
      <c r="H4" s="148"/>
      <c r="I4" s="148"/>
      <c r="J4" s="148"/>
      <c r="K4" s="148"/>
      <c r="L4" s="148"/>
      <c r="M4" s="148"/>
      <c r="N4" s="148"/>
      <c r="O4" s="148"/>
      <c r="P4" s="209" t="s">
        <v>108</v>
      </c>
      <c r="Q4" s="210"/>
      <c r="R4" s="210"/>
      <c r="S4" s="210"/>
      <c r="T4" s="210"/>
      <c r="U4" s="210"/>
      <c r="V4" s="210"/>
      <c r="W4" s="211"/>
      <c r="X4" s="33"/>
      <c r="Y4" s="33"/>
      <c r="Z4" s="33"/>
      <c r="AA4" s="165"/>
    </row>
    <row r="5" spans="1:93" s="33" customFormat="1" ht="25.5" customHeight="1" x14ac:dyDescent="0.2">
      <c r="A5" s="204" t="s">
        <v>100</v>
      </c>
      <c r="B5" s="205"/>
      <c r="C5" s="206"/>
      <c r="D5" s="32"/>
      <c r="E5" s="34" t="s">
        <v>101</v>
      </c>
      <c r="F5" s="205"/>
      <c r="G5" s="205"/>
      <c r="H5" s="205"/>
      <c r="I5" s="205"/>
      <c r="J5" s="205"/>
      <c r="K5" s="205"/>
      <c r="L5" s="205"/>
      <c r="M5" s="205"/>
      <c r="N5" s="205"/>
      <c r="O5" s="205"/>
      <c r="P5" s="207" t="s">
        <v>71</v>
      </c>
      <c r="Q5" s="208"/>
      <c r="R5" s="207" t="s">
        <v>72</v>
      </c>
      <c r="S5" s="208"/>
      <c r="T5" s="207" t="s">
        <v>73</v>
      </c>
      <c r="U5" s="208"/>
      <c r="V5" s="207" t="s">
        <v>74</v>
      </c>
      <c r="W5" s="208"/>
      <c r="AA5" s="165"/>
    </row>
    <row r="6" spans="1:93" s="5" customFormat="1" ht="21.75" customHeight="1" x14ac:dyDescent="0.3">
      <c r="A6" s="3" t="s">
        <v>109</v>
      </c>
      <c r="B6" s="3" t="s">
        <v>110</v>
      </c>
      <c r="C6" s="3" t="s">
        <v>0</v>
      </c>
      <c r="D6" s="3" t="s">
        <v>1</v>
      </c>
      <c r="E6" s="3" t="s">
        <v>2</v>
      </c>
      <c r="F6" s="3" t="s">
        <v>3</v>
      </c>
      <c r="G6" s="3" t="s">
        <v>4</v>
      </c>
      <c r="H6" s="3" t="s">
        <v>5</v>
      </c>
      <c r="I6" s="4" t="s">
        <v>6</v>
      </c>
      <c r="J6" s="4" t="s">
        <v>7</v>
      </c>
      <c r="K6" s="3">
        <v>2023</v>
      </c>
      <c r="L6" s="3">
        <v>2024</v>
      </c>
      <c r="M6" s="3">
        <v>2025</v>
      </c>
      <c r="N6" s="3">
        <v>2026</v>
      </c>
      <c r="O6" s="4" t="s">
        <v>8</v>
      </c>
      <c r="P6" s="43" t="s">
        <v>130</v>
      </c>
      <c r="Q6" s="43" t="s">
        <v>131</v>
      </c>
      <c r="R6" s="43" t="s">
        <v>130</v>
      </c>
      <c r="S6" s="43" t="s">
        <v>131</v>
      </c>
      <c r="T6" s="43" t="s">
        <v>130</v>
      </c>
      <c r="U6" s="43" t="s">
        <v>131</v>
      </c>
      <c r="V6" s="43" t="s">
        <v>130</v>
      </c>
      <c r="W6" s="43" t="s">
        <v>131</v>
      </c>
      <c r="X6" s="39" t="s">
        <v>75</v>
      </c>
      <c r="Y6" s="29" t="s">
        <v>133</v>
      </c>
      <c r="Z6" s="29" t="s">
        <v>134</v>
      </c>
      <c r="AA6" s="166" t="s">
        <v>205</v>
      </c>
      <c r="AB6" s="29" t="s">
        <v>76</v>
      </c>
      <c r="AC6" s="29" t="s">
        <v>76</v>
      </c>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row>
    <row r="7" spans="1:93" ht="166.5" customHeight="1" x14ac:dyDescent="0.3">
      <c r="A7" s="218" t="s">
        <v>129</v>
      </c>
      <c r="B7" s="221" t="s">
        <v>111</v>
      </c>
      <c r="C7" s="222" t="s">
        <v>9</v>
      </c>
      <c r="D7" s="222" t="s">
        <v>112</v>
      </c>
      <c r="E7" s="6" t="s">
        <v>113</v>
      </c>
      <c r="F7" s="7" t="s">
        <v>10</v>
      </c>
      <c r="G7" s="8" t="s">
        <v>11</v>
      </c>
      <c r="H7" s="8" t="s">
        <v>12</v>
      </c>
      <c r="I7" s="8">
        <v>8</v>
      </c>
      <c r="J7" s="8">
        <v>16</v>
      </c>
      <c r="K7" s="8">
        <v>4</v>
      </c>
      <c r="L7" s="8">
        <v>4</v>
      </c>
      <c r="M7" s="8">
        <v>4</v>
      </c>
      <c r="N7" s="8">
        <v>4</v>
      </c>
      <c r="O7" s="9" t="s">
        <v>13</v>
      </c>
      <c r="P7" s="2">
        <v>0</v>
      </c>
      <c r="Q7" s="2"/>
      <c r="R7" s="2">
        <v>1</v>
      </c>
      <c r="S7" s="40">
        <v>4</v>
      </c>
      <c r="T7" s="2"/>
      <c r="U7" s="2"/>
      <c r="V7" s="2"/>
      <c r="W7" s="2"/>
      <c r="X7" s="2">
        <f>P7+R7+T7+V7</f>
        <v>1</v>
      </c>
      <c r="Y7" s="30">
        <f>(P7+R7+T7+V7)/K7</f>
        <v>0.25</v>
      </c>
      <c r="Z7" s="157">
        <f>Q7+S7</f>
        <v>4</v>
      </c>
      <c r="AA7" s="30">
        <f>Z7/K7</f>
        <v>1</v>
      </c>
      <c r="AB7" s="11" t="s">
        <v>102</v>
      </c>
      <c r="AC7" s="11" t="s">
        <v>178</v>
      </c>
    </row>
    <row r="8" spans="1:93" ht="219.75" customHeight="1" x14ac:dyDescent="0.3">
      <c r="A8" s="219"/>
      <c r="B8" s="222"/>
      <c r="C8" s="222"/>
      <c r="D8" s="222"/>
      <c r="E8" s="10" t="s">
        <v>114</v>
      </c>
      <c r="F8" s="7" t="s">
        <v>14</v>
      </c>
      <c r="G8" s="8" t="s">
        <v>11</v>
      </c>
      <c r="H8" s="8" t="s">
        <v>12</v>
      </c>
      <c r="I8" s="8">
        <v>50</v>
      </c>
      <c r="J8" s="8">
        <v>400</v>
      </c>
      <c r="K8" s="8">
        <v>50</v>
      </c>
      <c r="L8" s="8">
        <v>125</v>
      </c>
      <c r="M8" s="8">
        <v>125</v>
      </c>
      <c r="N8" s="8">
        <v>100</v>
      </c>
      <c r="O8" s="9" t="s">
        <v>15</v>
      </c>
      <c r="P8" s="2">
        <v>0</v>
      </c>
      <c r="Q8" s="2"/>
      <c r="R8" s="2">
        <v>0</v>
      </c>
      <c r="S8" s="40">
        <v>25</v>
      </c>
      <c r="T8" s="2"/>
      <c r="U8" s="40">
        <v>25</v>
      </c>
      <c r="V8" s="2"/>
      <c r="W8" s="2"/>
      <c r="X8" s="2">
        <f t="shared" ref="X8:X29" si="0">P8+R8+T8+V8</f>
        <v>0</v>
      </c>
      <c r="Y8" s="30">
        <f t="shared" ref="Y8:Y29" si="1">(P8+R8+T8+V8)/K8</f>
        <v>0</v>
      </c>
      <c r="Z8" s="157">
        <f t="shared" ref="Z8:Z29" si="2">Q8+S8</f>
        <v>25</v>
      </c>
      <c r="AA8" s="30">
        <f t="shared" ref="AA8:AA29" si="3">Z8/K8</f>
        <v>0.5</v>
      </c>
      <c r="AB8" s="11" t="s">
        <v>103</v>
      </c>
      <c r="AC8" s="11" t="s">
        <v>179</v>
      </c>
    </row>
    <row r="9" spans="1:93" ht="158.25" customHeight="1" x14ac:dyDescent="0.3">
      <c r="A9" s="219"/>
      <c r="B9" s="222"/>
      <c r="C9" s="222"/>
      <c r="D9" s="222"/>
      <c r="E9" s="12" t="s">
        <v>115</v>
      </c>
      <c r="F9" s="12" t="s">
        <v>16</v>
      </c>
      <c r="G9" s="15" t="s">
        <v>11</v>
      </c>
      <c r="H9" s="15" t="s">
        <v>12</v>
      </c>
      <c r="I9" s="8">
        <v>1</v>
      </c>
      <c r="J9" s="8">
        <v>52</v>
      </c>
      <c r="K9" s="8">
        <v>13</v>
      </c>
      <c r="L9" s="8">
        <v>13</v>
      </c>
      <c r="M9" s="8">
        <v>13</v>
      </c>
      <c r="N9" s="8">
        <v>13</v>
      </c>
      <c r="O9" s="9" t="s">
        <v>13</v>
      </c>
      <c r="P9" s="2">
        <v>0</v>
      </c>
      <c r="Q9" s="2"/>
      <c r="R9" s="2">
        <v>0</v>
      </c>
      <c r="S9" s="2"/>
      <c r="T9" s="2"/>
      <c r="U9" s="2"/>
      <c r="V9" s="2"/>
      <c r="W9" s="40">
        <v>13</v>
      </c>
      <c r="X9" s="2">
        <f>P9+R9+T9+V9</f>
        <v>0</v>
      </c>
      <c r="Y9" s="30">
        <f t="shared" si="1"/>
        <v>0</v>
      </c>
      <c r="Z9" s="157">
        <f t="shared" si="2"/>
        <v>0</v>
      </c>
      <c r="AA9" s="30">
        <f t="shared" si="3"/>
        <v>0</v>
      </c>
      <c r="AB9" s="35" t="s">
        <v>104</v>
      </c>
      <c r="AC9" s="35" t="s">
        <v>180</v>
      </c>
    </row>
    <row r="10" spans="1:93" ht="186" customHeight="1" x14ac:dyDescent="0.3">
      <c r="A10" s="219"/>
      <c r="B10" s="222"/>
      <c r="C10" s="222"/>
      <c r="D10" s="222"/>
      <c r="E10" s="12" t="s">
        <v>116</v>
      </c>
      <c r="F10" s="16" t="s">
        <v>204</v>
      </c>
      <c r="G10" s="8" t="s">
        <v>17</v>
      </c>
      <c r="H10" s="8" t="s">
        <v>12</v>
      </c>
      <c r="I10" s="8">
        <v>1</v>
      </c>
      <c r="J10" s="14">
        <v>1</v>
      </c>
      <c r="K10" s="14">
        <v>0.25</v>
      </c>
      <c r="L10" s="14">
        <v>0.25</v>
      </c>
      <c r="M10" s="14">
        <v>0.25</v>
      </c>
      <c r="N10" s="14">
        <v>0.25</v>
      </c>
      <c r="O10" s="9" t="s">
        <v>18</v>
      </c>
      <c r="P10" s="2">
        <v>0</v>
      </c>
      <c r="Q10" s="2"/>
      <c r="R10" s="2"/>
      <c r="S10" s="2"/>
      <c r="T10" s="2"/>
      <c r="U10" s="2"/>
      <c r="V10" s="2"/>
      <c r="W10" s="41">
        <v>0.25</v>
      </c>
      <c r="X10" s="2">
        <f t="shared" si="0"/>
        <v>0</v>
      </c>
      <c r="Y10" s="30">
        <f t="shared" si="1"/>
        <v>0</v>
      </c>
      <c r="Z10" s="30">
        <f t="shared" si="2"/>
        <v>0</v>
      </c>
      <c r="AA10" s="30">
        <f t="shared" si="3"/>
        <v>0</v>
      </c>
      <c r="AB10" s="11" t="s">
        <v>105</v>
      </c>
      <c r="AC10" s="11" t="s">
        <v>210</v>
      </c>
    </row>
    <row r="11" spans="1:93" ht="102" customHeight="1" x14ac:dyDescent="0.3">
      <c r="A11" s="219"/>
      <c r="B11" s="222"/>
      <c r="C11" s="8" t="s">
        <v>117</v>
      </c>
      <c r="D11" s="8" t="s">
        <v>118</v>
      </c>
      <c r="E11" s="38" t="s">
        <v>119</v>
      </c>
      <c r="F11" s="13" t="s">
        <v>19</v>
      </c>
      <c r="G11" s="8" t="s">
        <v>17</v>
      </c>
      <c r="H11" s="8" t="s">
        <v>12</v>
      </c>
      <c r="I11" s="8">
        <v>4</v>
      </c>
      <c r="J11" s="8">
        <v>4</v>
      </c>
      <c r="K11" s="8">
        <v>1</v>
      </c>
      <c r="L11" s="8">
        <v>1</v>
      </c>
      <c r="M11" s="8">
        <v>1</v>
      </c>
      <c r="N11" s="8">
        <v>1</v>
      </c>
      <c r="O11" s="9" t="s">
        <v>20</v>
      </c>
      <c r="P11" s="47">
        <v>0.25</v>
      </c>
      <c r="Q11" s="41">
        <v>0.25</v>
      </c>
      <c r="R11" s="47">
        <v>0.25</v>
      </c>
      <c r="S11" s="41">
        <v>0.25</v>
      </c>
      <c r="T11" s="2"/>
      <c r="U11" s="41">
        <v>0.25</v>
      </c>
      <c r="V11" s="2"/>
      <c r="W11" s="41">
        <v>0.25</v>
      </c>
      <c r="X11" s="30">
        <f t="shared" si="0"/>
        <v>0.5</v>
      </c>
      <c r="Y11" s="30">
        <f t="shared" si="1"/>
        <v>0.5</v>
      </c>
      <c r="Z11" s="30">
        <f t="shared" si="2"/>
        <v>0.5</v>
      </c>
      <c r="AA11" s="30">
        <f t="shared" si="3"/>
        <v>0.5</v>
      </c>
      <c r="AB11" s="11" t="s">
        <v>132</v>
      </c>
      <c r="AC11" s="11" t="s">
        <v>201</v>
      </c>
    </row>
    <row r="12" spans="1:93" ht="86.25" customHeight="1" x14ac:dyDescent="0.3">
      <c r="A12" s="219"/>
      <c r="B12" s="222"/>
      <c r="C12" s="222" t="s">
        <v>21</v>
      </c>
      <c r="D12" s="215" t="s">
        <v>22</v>
      </c>
      <c r="E12" s="15" t="s">
        <v>120</v>
      </c>
      <c r="F12" s="16" t="s">
        <v>23</v>
      </c>
      <c r="G12" s="17" t="s">
        <v>11</v>
      </c>
      <c r="H12" s="17" t="s">
        <v>24</v>
      </c>
      <c r="I12" s="18">
        <v>24000</v>
      </c>
      <c r="J12" s="19">
        <v>30000</v>
      </c>
      <c r="K12" s="19">
        <f>J12/4</f>
        <v>7500</v>
      </c>
      <c r="L12" s="19">
        <v>7500</v>
      </c>
      <c r="M12" s="19">
        <v>7500</v>
      </c>
      <c r="N12" s="19">
        <v>7500</v>
      </c>
      <c r="O12" s="9" t="s">
        <v>25</v>
      </c>
      <c r="P12" s="2">
        <v>0</v>
      </c>
      <c r="Q12" s="2"/>
      <c r="R12" s="2">
        <v>5016</v>
      </c>
      <c r="S12" s="40">
        <v>5000</v>
      </c>
      <c r="T12" s="2"/>
      <c r="U12" s="2"/>
      <c r="V12" s="2"/>
      <c r="W12" s="40">
        <v>2500</v>
      </c>
      <c r="X12" s="2">
        <f t="shared" si="0"/>
        <v>5016</v>
      </c>
      <c r="Y12" s="30">
        <f t="shared" si="1"/>
        <v>0.66879999999999995</v>
      </c>
      <c r="Z12" s="158">
        <f t="shared" si="2"/>
        <v>5000</v>
      </c>
      <c r="AA12" s="30">
        <f t="shared" si="3"/>
        <v>0.66666666666666663</v>
      </c>
      <c r="AB12" s="11" t="s">
        <v>106</v>
      </c>
      <c r="AC12" s="11" t="s">
        <v>181</v>
      </c>
    </row>
    <row r="13" spans="1:93" ht="198" customHeight="1" x14ac:dyDescent="0.3">
      <c r="A13" s="219"/>
      <c r="B13" s="222"/>
      <c r="C13" s="222"/>
      <c r="D13" s="216"/>
      <c r="E13" s="212" t="s">
        <v>121</v>
      </c>
      <c r="F13" s="13" t="s">
        <v>26</v>
      </c>
      <c r="G13" s="17" t="s">
        <v>11</v>
      </c>
      <c r="H13" s="17" t="s">
        <v>24</v>
      </c>
      <c r="I13" s="2">
        <v>304</v>
      </c>
      <c r="J13" s="17">
        <f>183*4</f>
        <v>732</v>
      </c>
      <c r="K13" s="17">
        <v>183</v>
      </c>
      <c r="L13" s="17">
        <v>183</v>
      </c>
      <c r="M13" s="17">
        <v>183</v>
      </c>
      <c r="N13" s="17">
        <v>183</v>
      </c>
      <c r="O13" s="9" t="s">
        <v>27</v>
      </c>
      <c r="P13" s="2">
        <v>0</v>
      </c>
      <c r="Q13" s="2"/>
      <c r="R13" s="2">
        <v>12</v>
      </c>
      <c r="S13" s="159"/>
      <c r="T13" s="2"/>
      <c r="U13" s="2"/>
      <c r="V13" s="2"/>
      <c r="W13" s="40">
        <v>183</v>
      </c>
      <c r="X13" s="2">
        <f t="shared" si="0"/>
        <v>12</v>
      </c>
      <c r="Y13" s="30">
        <f t="shared" si="1"/>
        <v>6.5573770491803282E-2</v>
      </c>
      <c r="Z13" s="157">
        <f>Q13+S13</f>
        <v>0</v>
      </c>
      <c r="AA13" s="30">
        <f t="shared" si="3"/>
        <v>0</v>
      </c>
      <c r="AB13" s="36" t="s">
        <v>92</v>
      </c>
      <c r="AC13" s="36" t="s">
        <v>182</v>
      </c>
    </row>
    <row r="14" spans="1:93" ht="153" customHeight="1" x14ac:dyDescent="0.3">
      <c r="A14" s="219"/>
      <c r="B14" s="222"/>
      <c r="C14" s="222"/>
      <c r="D14" s="216"/>
      <c r="E14" s="213"/>
      <c r="F14" s="12" t="s">
        <v>28</v>
      </c>
      <c r="G14" s="17" t="s">
        <v>11</v>
      </c>
      <c r="H14" s="17" t="s">
        <v>24</v>
      </c>
      <c r="I14" s="17">
        <v>28</v>
      </c>
      <c r="J14" s="17">
        <v>40</v>
      </c>
      <c r="K14" s="17">
        <v>10</v>
      </c>
      <c r="L14" s="17">
        <v>10</v>
      </c>
      <c r="M14" s="17">
        <v>10</v>
      </c>
      <c r="N14" s="17">
        <v>10</v>
      </c>
      <c r="O14" s="9" t="s">
        <v>27</v>
      </c>
      <c r="P14" s="2">
        <v>0</v>
      </c>
      <c r="Q14" s="2"/>
      <c r="R14" s="2">
        <v>1</v>
      </c>
      <c r="S14" s="159"/>
      <c r="T14" s="2"/>
      <c r="U14" s="2"/>
      <c r="V14" s="2"/>
      <c r="W14" s="40">
        <v>10</v>
      </c>
      <c r="X14" s="2">
        <f t="shared" si="0"/>
        <v>1</v>
      </c>
      <c r="Y14" s="30">
        <f t="shared" si="1"/>
        <v>0.1</v>
      </c>
      <c r="Z14" s="157">
        <f t="shared" si="2"/>
        <v>0</v>
      </c>
      <c r="AA14" s="30">
        <f t="shared" si="3"/>
        <v>0</v>
      </c>
      <c r="AB14" s="11" t="s">
        <v>77</v>
      </c>
      <c r="AC14" s="11" t="s">
        <v>183</v>
      </c>
    </row>
    <row r="15" spans="1:93" ht="147.75" customHeight="1" x14ac:dyDescent="0.3">
      <c r="A15" s="219"/>
      <c r="B15" s="222"/>
      <c r="C15" s="222"/>
      <c r="D15" s="216"/>
      <c r="E15" s="213"/>
      <c r="F15" s="12" t="s">
        <v>29</v>
      </c>
      <c r="G15" s="17" t="s">
        <v>11</v>
      </c>
      <c r="H15" s="17" t="s">
        <v>24</v>
      </c>
      <c r="I15" s="17">
        <v>249</v>
      </c>
      <c r="J15" s="17">
        <f>K15+L15+M15+N15</f>
        <v>400</v>
      </c>
      <c r="K15" s="17">
        <v>100</v>
      </c>
      <c r="L15" s="17">
        <v>100</v>
      </c>
      <c r="M15" s="17">
        <v>100</v>
      </c>
      <c r="N15" s="17">
        <v>100</v>
      </c>
      <c r="O15" s="9" t="s">
        <v>27</v>
      </c>
      <c r="P15" s="2">
        <v>0</v>
      </c>
      <c r="Q15" s="2"/>
      <c r="R15" s="2">
        <v>15</v>
      </c>
      <c r="S15" s="159"/>
      <c r="T15" s="2"/>
      <c r="U15" s="2"/>
      <c r="V15" s="2"/>
      <c r="W15" s="40">
        <v>100</v>
      </c>
      <c r="X15" s="2">
        <f t="shared" si="0"/>
        <v>15</v>
      </c>
      <c r="Y15" s="30">
        <f t="shared" si="1"/>
        <v>0.15</v>
      </c>
      <c r="Z15" s="157">
        <f t="shared" si="2"/>
        <v>0</v>
      </c>
      <c r="AA15" s="30">
        <f t="shared" si="3"/>
        <v>0</v>
      </c>
      <c r="AB15" s="11" t="s">
        <v>77</v>
      </c>
      <c r="AC15" s="11" t="s">
        <v>184</v>
      </c>
    </row>
    <row r="16" spans="1:93" ht="132.75" customHeight="1" x14ac:dyDescent="0.3">
      <c r="A16" s="219"/>
      <c r="B16" s="222"/>
      <c r="C16" s="222"/>
      <c r="D16" s="216"/>
      <c r="E16" s="213"/>
      <c r="F16" s="12" t="s">
        <v>30</v>
      </c>
      <c r="G16" s="17" t="s">
        <v>11</v>
      </c>
      <c r="H16" s="17" t="s">
        <v>24</v>
      </c>
      <c r="I16" s="17" t="s">
        <v>31</v>
      </c>
      <c r="J16" s="17">
        <f>K16+L16+M16+N16</f>
        <v>100</v>
      </c>
      <c r="K16" s="17">
        <v>25</v>
      </c>
      <c r="L16" s="17">
        <v>25</v>
      </c>
      <c r="M16" s="17">
        <v>25</v>
      </c>
      <c r="N16" s="17">
        <v>25</v>
      </c>
      <c r="O16" s="9" t="s">
        <v>27</v>
      </c>
      <c r="P16" s="2">
        <v>0</v>
      </c>
      <c r="Q16" s="2"/>
      <c r="R16" s="2">
        <v>3</v>
      </c>
      <c r="S16" s="159"/>
      <c r="T16" s="2"/>
      <c r="U16" s="2"/>
      <c r="V16" s="2"/>
      <c r="W16" s="40">
        <v>25</v>
      </c>
      <c r="X16" s="2">
        <f t="shared" si="0"/>
        <v>3</v>
      </c>
      <c r="Y16" s="30">
        <f t="shared" si="1"/>
        <v>0.12</v>
      </c>
      <c r="Z16" s="157">
        <f t="shared" si="2"/>
        <v>0</v>
      </c>
      <c r="AA16" s="30">
        <f t="shared" si="3"/>
        <v>0</v>
      </c>
      <c r="AB16" s="11" t="s">
        <v>77</v>
      </c>
      <c r="AC16" s="13" t="s">
        <v>185</v>
      </c>
    </row>
    <row r="17" spans="1:29" ht="409.5" x14ac:dyDescent="0.3">
      <c r="A17" s="219"/>
      <c r="B17" s="222"/>
      <c r="C17" s="222"/>
      <c r="D17" s="216"/>
      <c r="E17" s="213"/>
      <c r="F17" s="12" t="s">
        <v>32</v>
      </c>
      <c r="G17" s="17" t="s">
        <v>11</v>
      </c>
      <c r="H17" s="17" t="s">
        <v>24</v>
      </c>
      <c r="I17" s="17">
        <v>159</v>
      </c>
      <c r="J17" s="20">
        <f>K17+L17+M17+N17</f>
        <v>164</v>
      </c>
      <c r="K17" s="20">
        <v>41</v>
      </c>
      <c r="L17" s="20">
        <v>41</v>
      </c>
      <c r="M17" s="20">
        <v>41</v>
      </c>
      <c r="N17" s="20">
        <v>41</v>
      </c>
      <c r="O17" s="9" t="s">
        <v>27</v>
      </c>
      <c r="P17" s="2">
        <v>0</v>
      </c>
      <c r="Q17" s="2"/>
      <c r="R17" s="2">
        <v>0</v>
      </c>
      <c r="S17" s="40">
        <v>21</v>
      </c>
      <c r="T17" s="2"/>
      <c r="U17" s="2"/>
      <c r="V17" s="2"/>
      <c r="W17" s="40">
        <v>20</v>
      </c>
      <c r="X17" s="2">
        <f t="shared" si="0"/>
        <v>0</v>
      </c>
      <c r="Y17" s="30">
        <f t="shared" si="1"/>
        <v>0</v>
      </c>
      <c r="Z17" s="157">
        <f t="shared" si="2"/>
        <v>21</v>
      </c>
      <c r="AA17" s="30">
        <f t="shared" si="3"/>
        <v>0.51219512195121952</v>
      </c>
      <c r="AB17" s="37" t="s">
        <v>86</v>
      </c>
      <c r="AC17" s="37" t="s">
        <v>213</v>
      </c>
    </row>
    <row r="18" spans="1:29" ht="214.5" customHeight="1" x14ac:dyDescent="0.3">
      <c r="A18" s="219"/>
      <c r="B18" s="222"/>
      <c r="C18" s="222"/>
      <c r="D18" s="216"/>
      <c r="E18" s="213"/>
      <c r="F18" s="12" t="s">
        <v>33</v>
      </c>
      <c r="G18" s="17" t="s">
        <v>11</v>
      </c>
      <c r="H18" s="17" t="s">
        <v>24</v>
      </c>
      <c r="I18" s="17">
        <v>7</v>
      </c>
      <c r="J18" s="17">
        <v>250</v>
      </c>
      <c r="K18" s="17">
        <v>50</v>
      </c>
      <c r="L18" s="17">
        <v>50</v>
      </c>
      <c r="M18" s="17">
        <v>50</v>
      </c>
      <c r="N18" s="17">
        <v>50</v>
      </c>
      <c r="O18" s="9" t="s">
        <v>27</v>
      </c>
      <c r="P18" s="2">
        <v>0</v>
      </c>
      <c r="Q18" s="2"/>
      <c r="R18" s="2">
        <v>4</v>
      </c>
      <c r="S18" s="159"/>
      <c r="T18" s="2"/>
      <c r="U18" s="2"/>
      <c r="V18" s="2"/>
      <c r="W18" s="40">
        <v>50</v>
      </c>
      <c r="X18" s="2">
        <f t="shared" si="0"/>
        <v>4</v>
      </c>
      <c r="Y18" s="30">
        <f t="shared" si="1"/>
        <v>0.08</v>
      </c>
      <c r="Z18" s="157">
        <f t="shared" si="2"/>
        <v>0</v>
      </c>
      <c r="AA18" s="30">
        <f t="shared" si="3"/>
        <v>0</v>
      </c>
      <c r="AB18" s="11" t="s">
        <v>78</v>
      </c>
      <c r="AC18" s="7" t="s">
        <v>215</v>
      </c>
    </row>
    <row r="19" spans="1:29" ht="146.25" customHeight="1" x14ac:dyDescent="0.3">
      <c r="A19" s="219"/>
      <c r="B19" s="222"/>
      <c r="C19" s="222"/>
      <c r="D19" s="216"/>
      <c r="E19" s="213"/>
      <c r="F19" s="12" t="s">
        <v>34</v>
      </c>
      <c r="G19" s="17" t="s">
        <v>11</v>
      </c>
      <c r="H19" s="17" t="s">
        <v>24</v>
      </c>
      <c r="I19" s="17">
        <v>10</v>
      </c>
      <c r="J19" s="17">
        <f>K19+L19+M19+N19</f>
        <v>74</v>
      </c>
      <c r="K19" s="22">
        <v>26</v>
      </c>
      <c r="L19" s="22">
        <v>16</v>
      </c>
      <c r="M19" s="22">
        <v>16</v>
      </c>
      <c r="N19" s="22">
        <v>16</v>
      </c>
      <c r="O19" s="9" t="s">
        <v>27</v>
      </c>
      <c r="P19" s="2">
        <v>0</v>
      </c>
      <c r="Q19" s="2"/>
      <c r="R19" s="2">
        <v>7</v>
      </c>
      <c r="S19" s="40">
        <v>18</v>
      </c>
      <c r="T19" s="2"/>
      <c r="U19" s="2"/>
      <c r="V19" s="2"/>
      <c r="W19" s="40">
        <v>8</v>
      </c>
      <c r="X19" s="2">
        <f t="shared" si="0"/>
        <v>7</v>
      </c>
      <c r="Y19" s="30">
        <f t="shared" si="1"/>
        <v>0.26923076923076922</v>
      </c>
      <c r="Z19" s="157">
        <f t="shared" si="2"/>
        <v>18</v>
      </c>
      <c r="AA19" s="30">
        <f t="shared" si="3"/>
        <v>0.69230769230769229</v>
      </c>
      <c r="AB19" s="11" t="s">
        <v>79</v>
      </c>
      <c r="AC19" s="11" t="s">
        <v>209</v>
      </c>
    </row>
    <row r="20" spans="1:29" ht="314.25" customHeight="1" x14ac:dyDescent="0.3">
      <c r="A20" s="219"/>
      <c r="B20" s="222"/>
      <c r="C20" s="222"/>
      <c r="D20" s="216"/>
      <c r="E20" s="213"/>
      <c r="F20" s="12" t="s">
        <v>35</v>
      </c>
      <c r="G20" s="17" t="s">
        <v>11</v>
      </c>
      <c r="H20" s="17" t="s">
        <v>24</v>
      </c>
      <c r="I20" s="17">
        <v>166</v>
      </c>
      <c r="J20" s="17">
        <f>K20+L20+M20+N20</f>
        <v>296</v>
      </c>
      <c r="K20" s="22">
        <v>104</v>
      </c>
      <c r="L20" s="22">
        <v>64</v>
      </c>
      <c r="M20" s="22">
        <v>64</v>
      </c>
      <c r="N20" s="22">
        <v>64</v>
      </c>
      <c r="O20" s="9" t="s">
        <v>27</v>
      </c>
      <c r="P20" s="2">
        <v>0</v>
      </c>
      <c r="Q20" s="2"/>
      <c r="R20" s="2">
        <v>20</v>
      </c>
      <c r="S20" s="40">
        <v>40</v>
      </c>
      <c r="T20" s="2"/>
      <c r="U20" s="2"/>
      <c r="V20" s="2"/>
      <c r="W20" s="40">
        <v>64</v>
      </c>
      <c r="X20" s="2">
        <f t="shared" si="0"/>
        <v>20</v>
      </c>
      <c r="Y20" s="30">
        <f t="shared" si="1"/>
        <v>0.19230769230769232</v>
      </c>
      <c r="Z20" s="157">
        <f t="shared" si="2"/>
        <v>40</v>
      </c>
      <c r="AA20" s="30">
        <f t="shared" si="3"/>
        <v>0.38461538461538464</v>
      </c>
      <c r="AB20" s="11" t="s">
        <v>87</v>
      </c>
      <c r="AC20" s="11" t="s">
        <v>206</v>
      </c>
    </row>
    <row r="21" spans="1:29" ht="68.25" customHeight="1" x14ac:dyDescent="0.3">
      <c r="A21" s="219"/>
      <c r="B21" s="222"/>
      <c r="C21" s="222"/>
      <c r="D21" s="217"/>
      <c r="E21" s="214"/>
      <c r="F21" s="12" t="s">
        <v>166</v>
      </c>
      <c r="G21" s="17" t="s">
        <v>11</v>
      </c>
      <c r="H21" s="17" t="s">
        <v>24</v>
      </c>
      <c r="I21" s="17">
        <v>1600</v>
      </c>
      <c r="J21" s="17">
        <v>2400</v>
      </c>
      <c r="K21" s="17">
        <v>600</v>
      </c>
      <c r="L21" s="22"/>
      <c r="M21" s="22"/>
      <c r="N21" s="22"/>
      <c r="O21" s="9" t="s">
        <v>27</v>
      </c>
      <c r="P21" s="2"/>
      <c r="Q21" s="2"/>
      <c r="R21" s="2">
        <v>74</v>
      </c>
      <c r="S21" s="40">
        <v>300</v>
      </c>
      <c r="T21" s="2"/>
      <c r="U21" s="2"/>
      <c r="V21" s="2"/>
      <c r="W21" s="40">
        <v>300</v>
      </c>
      <c r="X21" s="2">
        <f>P21+R21+T21+V21</f>
        <v>74</v>
      </c>
      <c r="Y21" s="30">
        <f t="shared" ref="Y21" si="4">(P21+R21+T21+V21)/K21</f>
        <v>0.12333333333333334</v>
      </c>
      <c r="Z21" s="157">
        <f t="shared" si="2"/>
        <v>300</v>
      </c>
      <c r="AA21" s="30">
        <f t="shared" si="3"/>
        <v>0.5</v>
      </c>
      <c r="AB21" s="11"/>
      <c r="AC21" s="11" t="s">
        <v>167</v>
      </c>
    </row>
    <row r="22" spans="1:29" ht="66" x14ac:dyDescent="0.3">
      <c r="A22" s="219"/>
      <c r="B22" s="222"/>
      <c r="C22" s="222"/>
      <c r="D22" s="222" t="s">
        <v>36</v>
      </c>
      <c r="E22" s="15" t="s">
        <v>122</v>
      </c>
      <c r="F22" s="12" t="s">
        <v>37</v>
      </c>
      <c r="G22" s="17" t="s">
        <v>11</v>
      </c>
      <c r="H22" s="17" t="s">
        <v>24</v>
      </c>
      <c r="I22" s="17" t="s">
        <v>31</v>
      </c>
      <c r="J22" s="23">
        <v>20</v>
      </c>
      <c r="K22" s="23">
        <v>3</v>
      </c>
      <c r="L22" s="23">
        <v>5</v>
      </c>
      <c r="M22" s="23">
        <v>5</v>
      </c>
      <c r="N22" s="23">
        <v>7</v>
      </c>
      <c r="O22" s="9" t="s">
        <v>27</v>
      </c>
      <c r="P22" s="2">
        <v>0</v>
      </c>
      <c r="Q22" s="2"/>
      <c r="R22" s="2"/>
      <c r="S22" s="2"/>
      <c r="T22" s="2"/>
      <c r="U22" s="2"/>
      <c r="V22" s="2"/>
      <c r="W22" s="40">
        <v>3</v>
      </c>
      <c r="X22" s="2">
        <f>P22+R22+T22+V22</f>
        <v>0</v>
      </c>
      <c r="Y22" s="30">
        <f t="shared" si="1"/>
        <v>0</v>
      </c>
      <c r="Z22" s="157">
        <f t="shared" si="2"/>
        <v>0</v>
      </c>
      <c r="AA22" s="30">
        <f t="shared" si="3"/>
        <v>0</v>
      </c>
      <c r="AB22" s="11" t="s">
        <v>80</v>
      </c>
      <c r="AC22" s="11" t="s">
        <v>186</v>
      </c>
    </row>
    <row r="23" spans="1:29" ht="134.25" customHeight="1" x14ac:dyDescent="0.3">
      <c r="A23" s="219"/>
      <c r="B23" s="222"/>
      <c r="C23" s="222"/>
      <c r="D23" s="222"/>
      <c r="E23" s="223" t="s">
        <v>123</v>
      </c>
      <c r="F23" s="15" t="s">
        <v>38</v>
      </c>
      <c r="G23" s="8" t="s">
        <v>39</v>
      </c>
      <c r="H23" s="17" t="s">
        <v>24</v>
      </c>
      <c r="I23" s="8" t="s">
        <v>31</v>
      </c>
      <c r="J23" s="23">
        <f>K23+L23+M23+N23</f>
        <v>48</v>
      </c>
      <c r="K23" s="23">
        <v>12</v>
      </c>
      <c r="L23" s="23">
        <v>12</v>
      </c>
      <c r="M23" s="23">
        <v>12</v>
      </c>
      <c r="N23" s="23">
        <v>12</v>
      </c>
      <c r="O23" s="9" t="s">
        <v>40</v>
      </c>
      <c r="P23" s="2">
        <v>5</v>
      </c>
      <c r="Q23" s="2"/>
      <c r="R23" s="2">
        <v>18</v>
      </c>
      <c r="S23" s="40">
        <v>12</v>
      </c>
      <c r="T23" s="2"/>
      <c r="U23" s="2"/>
      <c r="V23" s="2"/>
      <c r="W23" s="2"/>
      <c r="X23" s="2">
        <f>P23+R23+T23+V23</f>
        <v>23</v>
      </c>
      <c r="Y23" s="30">
        <v>1</v>
      </c>
      <c r="Z23" s="157">
        <f t="shared" si="2"/>
        <v>12</v>
      </c>
      <c r="AA23" s="30">
        <f t="shared" si="3"/>
        <v>1</v>
      </c>
      <c r="AB23" s="11" t="s">
        <v>81</v>
      </c>
      <c r="AC23" s="11" t="s">
        <v>214</v>
      </c>
    </row>
    <row r="24" spans="1:29" ht="148.5" customHeight="1" x14ac:dyDescent="0.3">
      <c r="A24" s="219"/>
      <c r="B24" s="222"/>
      <c r="C24" s="222"/>
      <c r="D24" s="222"/>
      <c r="E24" s="223"/>
      <c r="F24" s="6" t="s">
        <v>41</v>
      </c>
      <c r="G24" s="24" t="s">
        <v>11</v>
      </c>
      <c r="H24" s="17" t="s">
        <v>24</v>
      </c>
      <c r="I24" s="8" t="s">
        <v>31</v>
      </c>
      <c r="J24" s="23">
        <v>48</v>
      </c>
      <c r="K24" s="23">
        <v>12</v>
      </c>
      <c r="L24" s="23">
        <v>12</v>
      </c>
      <c r="M24" s="23">
        <v>12</v>
      </c>
      <c r="N24" s="23">
        <v>12</v>
      </c>
      <c r="O24" s="9" t="s">
        <v>40</v>
      </c>
      <c r="P24" s="2">
        <v>0</v>
      </c>
      <c r="Q24" s="2"/>
      <c r="R24" s="2"/>
      <c r="S24" s="40">
        <v>12</v>
      </c>
      <c r="T24" s="2"/>
      <c r="U24" s="2"/>
      <c r="V24" s="2"/>
      <c r="W24" s="2"/>
      <c r="X24" s="2">
        <f t="shared" si="0"/>
        <v>0</v>
      </c>
      <c r="Y24" s="30">
        <v>1</v>
      </c>
      <c r="Z24" s="157">
        <f t="shared" si="2"/>
        <v>12</v>
      </c>
      <c r="AA24" s="30">
        <f t="shared" si="3"/>
        <v>1</v>
      </c>
      <c r="AB24" s="11" t="s">
        <v>82</v>
      </c>
      <c r="AC24" s="11" t="s">
        <v>187</v>
      </c>
    </row>
    <row r="25" spans="1:29" ht="135" customHeight="1" x14ac:dyDescent="0.3">
      <c r="A25" s="219"/>
      <c r="B25" s="222"/>
      <c r="C25" s="222"/>
      <c r="D25" s="222"/>
      <c r="E25" s="223" t="s">
        <v>124</v>
      </c>
      <c r="F25" s="6" t="s">
        <v>42</v>
      </c>
      <c r="G25" s="17" t="s">
        <v>11</v>
      </c>
      <c r="H25" s="17" t="s">
        <v>24</v>
      </c>
      <c r="I25" s="8">
        <v>167</v>
      </c>
      <c r="J25" s="8">
        <v>200</v>
      </c>
      <c r="K25" s="8">
        <v>50</v>
      </c>
      <c r="L25" s="8">
        <v>50</v>
      </c>
      <c r="M25" s="8">
        <v>50</v>
      </c>
      <c r="N25" s="8">
        <v>50</v>
      </c>
      <c r="O25" s="9" t="s">
        <v>40</v>
      </c>
      <c r="P25" s="2">
        <v>0</v>
      </c>
      <c r="Q25" s="2"/>
      <c r="R25" s="2">
        <v>17</v>
      </c>
      <c r="S25" s="40">
        <v>25</v>
      </c>
      <c r="T25" s="2"/>
      <c r="U25" s="2"/>
      <c r="V25" s="2"/>
      <c r="W25" s="40">
        <v>25</v>
      </c>
      <c r="X25" s="2">
        <f t="shared" si="0"/>
        <v>17</v>
      </c>
      <c r="Y25" s="30">
        <f t="shared" si="1"/>
        <v>0.34</v>
      </c>
      <c r="Z25" s="157">
        <f t="shared" si="2"/>
        <v>25</v>
      </c>
      <c r="AA25" s="30">
        <f t="shared" si="3"/>
        <v>0.5</v>
      </c>
      <c r="AB25" s="11" t="s">
        <v>83</v>
      </c>
      <c r="AC25" s="11" t="s">
        <v>207</v>
      </c>
    </row>
    <row r="26" spans="1:29" ht="149.25" customHeight="1" x14ac:dyDescent="0.3">
      <c r="A26" s="219"/>
      <c r="B26" s="222"/>
      <c r="C26" s="222"/>
      <c r="D26" s="222"/>
      <c r="E26" s="223"/>
      <c r="F26" s="6" t="s">
        <v>43</v>
      </c>
      <c r="G26" s="17" t="s">
        <v>11</v>
      </c>
      <c r="H26" s="17" t="s">
        <v>24</v>
      </c>
      <c r="I26" s="2">
        <v>1029</v>
      </c>
      <c r="J26" s="2">
        <f>K26+L26+M26+N26</f>
        <v>2000</v>
      </c>
      <c r="K26" s="2">
        <v>500</v>
      </c>
      <c r="L26" s="2">
        <v>500</v>
      </c>
      <c r="M26" s="2">
        <v>500</v>
      </c>
      <c r="N26" s="2">
        <v>500</v>
      </c>
      <c r="O26" s="9" t="s">
        <v>40</v>
      </c>
      <c r="P26" s="2">
        <v>0</v>
      </c>
      <c r="Q26" s="2"/>
      <c r="R26" s="2"/>
      <c r="S26" s="40">
        <v>250</v>
      </c>
      <c r="T26" s="2"/>
      <c r="U26" s="2"/>
      <c r="V26" s="2"/>
      <c r="W26" s="40">
        <v>250</v>
      </c>
      <c r="X26" s="2">
        <f t="shared" si="0"/>
        <v>0</v>
      </c>
      <c r="Y26" s="30">
        <f t="shared" si="1"/>
        <v>0</v>
      </c>
      <c r="Z26" s="157">
        <f t="shared" si="2"/>
        <v>250</v>
      </c>
      <c r="AA26" s="30">
        <f t="shared" si="3"/>
        <v>0.5</v>
      </c>
      <c r="AB26" s="11" t="s">
        <v>83</v>
      </c>
      <c r="AC26" s="11" t="s">
        <v>208</v>
      </c>
    </row>
    <row r="27" spans="1:29" ht="140.25" customHeight="1" x14ac:dyDescent="0.3">
      <c r="A27" s="219"/>
      <c r="B27" s="222"/>
      <c r="C27" s="222"/>
      <c r="D27" s="8" t="s">
        <v>44</v>
      </c>
      <c r="E27" s="15" t="s">
        <v>125</v>
      </c>
      <c r="F27" s="25" t="s">
        <v>45</v>
      </c>
      <c r="G27" s="8" t="s">
        <v>17</v>
      </c>
      <c r="H27" s="8" t="s">
        <v>46</v>
      </c>
      <c r="I27" s="8" t="s">
        <v>31</v>
      </c>
      <c r="J27" s="23">
        <v>1</v>
      </c>
      <c r="K27" s="23">
        <v>1</v>
      </c>
      <c r="L27" s="23">
        <v>1</v>
      </c>
      <c r="M27" s="23">
        <v>1</v>
      </c>
      <c r="N27" s="23">
        <v>1</v>
      </c>
      <c r="O27" s="9" t="s">
        <v>40</v>
      </c>
      <c r="P27" s="2">
        <v>0</v>
      </c>
      <c r="Q27" s="2"/>
      <c r="R27" s="2"/>
      <c r="S27" s="2"/>
      <c r="T27" s="2"/>
      <c r="U27" s="2"/>
      <c r="V27" s="2"/>
      <c r="W27" s="40">
        <v>1</v>
      </c>
      <c r="X27" s="2">
        <f t="shared" si="0"/>
        <v>0</v>
      </c>
      <c r="Y27" s="30">
        <f t="shared" si="1"/>
        <v>0</v>
      </c>
      <c r="Z27" s="157">
        <f t="shared" si="2"/>
        <v>0</v>
      </c>
      <c r="AA27" s="30">
        <f t="shared" si="3"/>
        <v>0</v>
      </c>
      <c r="AB27" s="11" t="s">
        <v>107</v>
      </c>
      <c r="AC27" s="11" t="s">
        <v>212</v>
      </c>
    </row>
    <row r="28" spans="1:29" ht="62.25" customHeight="1" x14ac:dyDescent="0.3">
      <c r="A28" s="219"/>
      <c r="B28" s="222" t="s">
        <v>126</v>
      </c>
      <c r="C28" s="222" t="s">
        <v>47</v>
      </c>
      <c r="D28" s="222" t="s">
        <v>48</v>
      </c>
      <c r="E28" s="21" t="s">
        <v>127</v>
      </c>
      <c r="F28" s="15" t="s">
        <v>49</v>
      </c>
      <c r="G28" s="17" t="s">
        <v>17</v>
      </c>
      <c r="H28" s="17" t="s">
        <v>24</v>
      </c>
      <c r="I28" s="14">
        <v>1</v>
      </c>
      <c r="J28" s="14">
        <v>1</v>
      </c>
      <c r="K28" s="14">
        <v>0.25</v>
      </c>
      <c r="L28" s="14">
        <v>0.25</v>
      </c>
      <c r="M28" s="14">
        <v>0.25</v>
      </c>
      <c r="N28" s="14">
        <v>0.25</v>
      </c>
      <c r="O28" s="9" t="s">
        <v>50</v>
      </c>
      <c r="P28" s="45">
        <f>25%/4</f>
        <v>6.25E-2</v>
      </c>
      <c r="Q28" s="45"/>
      <c r="R28" s="45">
        <v>6.25E-2</v>
      </c>
      <c r="S28" s="42">
        <v>0.125</v>
      </c>
      <c r="T28" s="45"/>
      <c r="U28" s="45"/>
      <c r="V28" s="45"/>
      <c r="W28" s="42">
        <v>0.125</v>
      </c>
      <c r="X28" s="46">
        <f t="shared" si="0"/>
        <v>0.125</v>
      </c>
      <c r="Y28" s="30">
        <f t="shared" si="1"/>
        <v>0.5</v>
      </c>
      <c r="Z28" s="30">
        <f t="shared" si="2"/>
        <v>0.125</v>
      </c>
      <c r="AA28" s="30">
        <f t="shared" si="3"/>
        <v>0.5</v>
      </c>
      <c r="AB28" s="31" t="s">
        <v>84</v>
      </c>
      <c r="AC28" s="31" t="s">
        <v>188</v>
      </c>
    </row>
    <row r="29" spans="1:29" ht="89.25" customHeight="1" x14ac:dyDescent="0.3">
      <c r="A29" s="220"/>
      <c r="B29" s="222"/>
      <c r="C29" s="222"/>
      <c r="D29" s="222"/>
      <c r="E29" s="21" t="s">
        <v>128</v>
      </c>
      <c r="F29" s="12" t="s">
        <v>51</v>
      </c>
      <c r="G29" s="17" t="s">
        <v>11</v>
      </c>
      <c r="H29" s="17" t="s">
        <v>46</v>
      </c>
      <c r="I29" s="14">
        <v>1</v>
      </c>
      <c r="J29" s="14">
        <v>1</v>
      </c>
      <c r="K29" s="14">
        <v>0.25</v>
      </c>
      <c r="L29" s="14">
        <v>0.25</v>
      </c>
      <c r="M29" s="14">
        <v>0.25</v>
      </c>
      <c r="N29" s="14">
        <v>0.25</v>
      </c>
      <c r="O29" s="9" t="s">
        <v>52</v>
      </c>
      <c r="P29" s="45">
        <f>25%/4</f>
        <v>6.25E-2</v>
      </c>
      <c r="Q29" s="45"/>
      <c r="R29" s="45">
        <v>6.25E-2</v>
      </c>
      <c r="S29" s="42">
        <v>0.125</v>
      </c>
      <c r="T29" s="45"/>
      <c r="U29" s="45"/>
      <c r="V29" s="45"/>
      <c r="W29" s="42">
        <v>0.125</v>
      </c>
      <c r="X29" s="46">
        <f t="shared" si="0"/>
        <v>0.125</v>
      </c>
      <c r="Y29" s="30">
        <f t="shared" si="1"/>
        <v>0.5</v>
      </c>
      <c r="Z29" s="30">
        <f t="shared" si="2"/>
        <v>0.125</v>
      </c>
      <c r="AA29" s="30">
        <f t="shared" si="3"/>
        <v>0.5</v>
      </c>
      <c r="AB29" s="11" t="s">
        <v>85</v>
      </c>
      <c r="AC29" s="11" t="s">
        <v>211</v>
      </c>
    </row>
    <row r="30" spans="1:29" ht="71.25" customHeight="1" x14ac:dyDescent="0.3">
      <c r="F30" s="171"/>
      <c r="Y30" s="47">
        <f>AVERAGE(Y7:Y29)</f>
        <v>0.25474980718972168</v>
      </c>
      <c r="Z30" s="47"/>
      <c r="AA30" s="30">
        <f>AVERAGE(AA7:AA29)</f>
        <v>0.38068629850178104</v>
      </c>
    </row>
  </sheetData>
  <mergeCells count="22">
    <mergeCell ref="E23:E24"/>
    <mergeCell ref="E25:E26"/>
    <mergeCell ref="B28:B29"/>
    <mergeCell ref="C28:C29"/>
    <mergeCell ref="D28:D29"/>
    <mergeCell ref="D12:D21"/>
    <mergeCell ref="A7:A29"/>
    <mergeCell ref="B7:B27"/>
    <mergeCell ref="C7:C10"/>
    <mergeCell ref="D7:D10"/>
    <mergeCell ref="C12:C27"/>
    <mergeCell ref="D22:D26"/>
    <mergeCell ref="R5:S5"/>
    <mergeCell ref="T5:U5"/>
    <mergeCell ref="V5:W5"/>
    <mergeCell ref="P4:W4"/>
    <mergeCell ref="E13:E21"/>
    <mergeCell ref="A1:D3"/>
    <mergeCell ref="E1:O3"/>
    <mergeCell ref="A5:C5"/>
    <mergeCell ref="F5:O5"/>
    <mergeCell ref="P5:Q5"/>
  </mergeCells>
  <printOptions horizontalCentered="1"/>
  <pageMargins left="0.51181102362204722" right="0.31496062992125984" top="0.74803149606299213" bottom="0.55118110236220474" header="0.31496062992125984" footer="0.31496062992125984"/>
  <pageSetup paperSize="123"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Sectorial </vt:lpstr>
      <vt:lpstr>Plan Estrategico Institucional </vt:lpstr>
      <vt:lpstr>'Plan Estrategico Institucional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Marisol Viveros</cp:lastModifiedBy>
  <dcterms:created xsi:type="dcterms:W3CDTF">2023-04-18T19:27:39Z</dcterms:created>
  <dcterms:modified xsi:type="dcterms:W3CDTF">2023-08-11T17:20:11Z</dcterms:modified>
</cp:coreProperties>
</file>