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marisol.viveros\Desktop\4. Informe a Diciembre\"/>
    </mc:Choice>
  </mc:AlternateContent>
  <xr:revisionPtr revIDLastSave="0" documentId="13_ncr:1_{2A507A70-1251-4E05-A691-F778FC45CC2E}" xr6:coauthVersionLast="36" xr6:coauthVersionMax="36" xr10:uidLastSave="{00000000-0000-0000-0000-000000000000}"/>
  <bookViews>
    <workbookView xWindow="0" yWindow="0" windowWidth="28800" windowHeight="12210" firstSheet="1" activeTab="1" xr2:uid="{00000000-000D-0000-FFFF-FFFF00000000}"/>
  </bookViews>
  <sheets>
    <sheet name="PLAN SECTORIAL" sheetId="4" state="hidden" r:id="rId1"/>
    <sheet name="PLAN SECTORIAL " sheetId="5" r:id="rId2"/>
    <sheet name="PLAN ESTRATEGICO" sheetId="3" r:id="rId3"/>
  </sheets>
  <externalReferences>
    <externalReference r:id="rId4"/>
  </externalReferences>
  <definedNames>
    <definedName name="_xlnm._FilterDatabase" localSheetId="0" hidden="1">'PLAN SECTORIAL'!$A$9:$S$19</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 i="5" l="1"/>
  <c r="R28" i="3" l="1"/>
  <c r="R27" i="3"/>
  <c r="R23" i="3"/>
  <c r="R15" i="3"/>
  <c r="R14" i="3"/>
  <c r="R5" i="3"/>
  <c r="S11" i="5" l="1"/>
  <c r="S9" i="3" l="1"/>
  <c r="K15" i="3" l="1"/>
  <c r="O9" i="3" l="1"/>
  <c r="M6" i="3"/>
  <c r="S10" i="5" l="1"/>
  <c r="M14" i="5" l="1"/>
  <c r="S13" i="5"/>
  <c r="S12" i="5"/>
  <c r="M11" i="5"/>
  <c r="M10" i="5"/>
  <c r="S9" i="5"/>
  <c r="M9" i="5"/>
  <c r="S8" i="5"/>
  <c r="M8" i="5"/>
  <c r="S7" i="5"/>
  <c r="M7" i="5"/>
  <c r="S6" i="5"/>
  <c r="M6" i="5"/>
  <c r="N26" i="3" l="1"/>
  <c r="N17" i="3"/>
  <c r="N16" i="3"/>
  <c r="L15" i="3"/>
  <c r="N12" i="3"/>
  <c r="N7" i="3"/>
</calcChain>
</file>

<file path=xl/sharedStrings.xml><?xml version="1.0" encoding="utf-8"?>
<sst xmlns="http://schemas.openxmlformats.org/spreadsheetml/2006/main" count="399" uniqueCount="225">
  <si>
    <t>INDICADORES</t>
  </si>
  <si>
    <t>TIPO DE INDICADOR</t>
  </si>
  <si>
    <t>Frecuencia  Medición</t>
  </si>
  <si>
    <t>Meta 2021</t>
  </si>
  <si>
    <t>Primer Trimestre</t>
  </si>
  <si>
    <t>Segundo Trimestre</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</si>
  <si>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</si>
  <si>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</si>
  <si>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</si>
  <si>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</si>
  <si>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</si>
  <si>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</si>
  <si>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</si>
  <si>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</si>
  <si>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</si>
  <si>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</si>
  <si>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</si>
  <si>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</si>
  <si>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</si>
  <si>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</si>
  <si>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</si>
  <si>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</si>
  <si>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</si>
  <si>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</si>
  <si>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</si>
  <si>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</si>
  <si>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</si>
  <si>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</si>
  <si>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</si>
  <si>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</si>
  <si>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</si>
  <si>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Avance Cualitativo</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</si>
  <si>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</si>
  <si>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</si>
  <si>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</si>
  <si>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</si>
  <si>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</si>
  <si>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</si>
  <si>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</si>
  <si>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0,00 </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</si>
  <si>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</si>
  <si>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</si>
  <si>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</si>
  <si>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</si>
  <si>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</si>
  <si>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</si>
  <si>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</si>
  <si>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</si>
  <si>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</si>
  <si>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</si>
  <si>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</si>
  <si>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</si>
  <si>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</si>
  <si>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</si>
  <si>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</si>
  <si>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</si>
  <si>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</si>
  <si>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</si>
  <si>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</si>
  <si>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</si>
  <si>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</si>
  <si>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</si>
  <si>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</si>
  <si>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</si>
  <si>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</si>
  <si>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</si>
  <si>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</si>
  <si>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</si>
  <si>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23%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</si>
  <si>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</si>
  <si>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</si>
  <si>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</si>
  <si>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</si>
  <si>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</si>
  <si>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</si>
  <si>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</si>
  <si>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</si>
  <si>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Seguimiento al Plan Estrategico Institucional " Construyendo Terriorios Solidarios "</t>
  </si>
  <si>
    <t>Esta meta se encuentra en el 100% , se cumplio en la vigencia 2020</t>
  </si>
  <si>
    <t xml:space="preserve">maribel.reyes@orgsolidarias.gov.co </t>
  </si>
  <si>
    <t>Maribel Reyes Garzón</t>
  </si>
  <si>
    <t xml:space="preserve">Direccion de Investigacion y Planeacion </t>
  </si>
  <si>
    <t>Unidad Administrativa Especial de Organizaciones Solidarias</t>
  </si>
  <si>
    <t xml:space="preserve"> </t>
  </si>
  <si>
    <t>Evaluar la arquitectura institucional del Gobierno con el fin de redefinir misiones, roles y competencias que permitan el funcionamiento eficiente del Estado en los diferentes niveles de Gobierno</t>
  </si>
  <si>
    <t>Transformación de la Administración pública</t>
  </si>
  <si>
    <t>Pacto por una gestión pública efectiva</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</si>
  <si>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</si>
  <si>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Implementar planes de mejoramiento para cerrar de manera escalonada y de acuerdo con la capacidad presupuestal de la entidad,  las brechas identificadas en el resultado del FURAG de cada vigencia</t>
  </si>
  <si>
    <t>6. Fortalecer las instituciones del Sector Trabajo y la rendición de cuentas en ejercicio del Buen Gobierno, en búsqueda de la modernización, eficiencia, eficacia y la transparencia</t>
  </si>
  <si>
    <t>Trabajo decente, acceso a mercados e ingresos dignos: acelerando la inclusión productiva</t>
  </si>
  <si>
    <t>Pacto por la equidad: política social moderna centrada en la familia, eficiente, de calidad y conectada a mercados</t>
  </si>
  <si>
    <t>Fomentar emprendimientos del sector solidario, como mecanismo de política social moderna que promueve el empoderamiento, laautonomía económica y social de las comunidades, buscando la reducción de la dependencia del gastopúblico social.</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</si>
  <si>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</si>
  <si>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Creación de empleo</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</si>
  <si>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</si>
  <si>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Actualizar el Plan Estadístico Institucional y articulación con superintendencias y Confecámaras para mejorar la calidad  de información que se registra en el RUES sobre los  esquemas asociativos.</t>
  </si>
  <si>
    <t>marlon.torres@orgsolidarias.gov.co</t>
  </si>
  <si>
    <t xml:space="preserve">Marlon Torres </t>
  </si>
  <si>
    <t xml:space="preserve">Oficina Asesora Juridica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</si>
  <si>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</si>
  <si>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Se realizó mesa de trabajo para revisar propuesta de reglamentación de la Ley 2069 de 2020. Se sigue trabajando en las acciones de la propuesta de documento de política pública para el sector de la economía solidaria. </t>
  </si>
  <si>
    <t xml:space="preserve">Revisar la normatividad, del sector solidario  y generar propuestas para su actualización </t>
  </si>
  <si>
    <t xml:space="preserve">ehyder.barbosa@orgsolidarias.gov.co </t>
  </si>
  <si>
    <t xml:space="preserve">Ehyder Mario Barbosa Perez </t>
  </si>
  <si>
    <t>Direccion de Desarrollo de las Organizaciones Solidarias</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</si>
  <si>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</si>
  <si>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Dinamización de emprendimientos solidarios para la
inclusión social y productiva autosostenible en el marco de
una política social moderna</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</si>
  <si>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</si>
  <si>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Fomentar la cultura asociativa solidaria para generar conocimiento de los principios, valores y bondades del sector solidario   </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</si>
  <si>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</si>
  <si>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</si>
  <si>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</si>
  <si>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Promover la generación de ingresos y la inclusión social y productiva de la población  a través del emprendimiento asociativo solidario</t>
  </si>
  <si>
    <t>Breve descripción de las acciones realizadas para lograr las metas programadas en el segundo trimestre</t>
  </si>
  <si>
    <t>Avance cuantitativo 2  trimestre</t>
  </si>
  <si>
    <t>CORREO ELECTRÓNICO DEL FUNCIONARIO RESPONSBALE DE REPORTAR AVANCE</t>
  </si>
  <si>
    <t>NOMBRE Y APELLIDOS DEL FUNCIONARIO RESPONSBALE DE REPORTAR AVANCE</t>
  </si>
  <si>
    <t>DEPENDENCIA RESPONSABLE</t>
  </si>
  <si>
    <t>ENTIDAD REPSONSABLE</t>
  </si>
  <si>
    <t>OBJETIVO PND</t>
    <phoneticPr fontId="0" type="noConversion"/>
  </si>
  <si>
    <t>Estrategia</t>
  </si>
  <si>
    <t>Linea PND</t>
  </si>
  <si>
    <t>Pacto en PND</t>
  </si>
  <si>
    <t>COMPONENTE TRABAJO DECENTE</t>
  </si>
  <si>
    <t>REPORTE AVANCE SEGUNDO TRIMESTRE</t>
  </si>
  <si>
    <t>META 2021</t>
  </si>
  <si>
    <t>META CUATRIENIO</t>
  </si>
  <si>
    <t>LINEA DE BASE 31 /12/2018</t>
  </si>
  <si>
    <t>ESTRATEGIAS</t>
  </si>
  <si>
    <t>OBJETIVOS SECTORIALES</t>
  </si>
  <si>
    <t>PLAN ESTRATÉGICO SECTORIAL  
PROGRAMACION 2021</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</si>
  <si>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</si>
  <si>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Seguimiento al Plan Sectorial -Compromios UAEOS </t>
  </si>
  <si>
    <t>Linea Base  31 /12/2018</t>
  </si>
  <si>
    <t xml:space="preserve">Meta Cuatrienio </t>
  </si>
  <si>
    <t>Meta 2019</t>
  </si>
  <si>
    <t>Avance 2019</t>
  </si>
  <si>
    <t>Meta 2020</t>
  </si>
  <si>
    <t>Tercer Trimestre</t>
  </si>
  <si>
    <t>Cuarto Trimestre</t>
  </si>
  <si>
    <t>Avance  2020</t>
  </si>
  <si>
    <t>Avance 2021</t>
  </si>
  <si>
    <t>Avance Caulitativo</t>
  </si>
  <si>
    <t>2021 Primer Trimestre</t>
  </si>
  <si>
    <t>2021 Segundo Trimestre</t>
  </si>
  <si>
    <t>2021 Tercer  Trimestre</t>
  </si>
  <si>
    <t>Con el objeto de llevar a cabo Jornadas de promoción para la consolidación de la identidad sectorial y en el marco del Convenio No. 008 -2021 con Qualitas, la dirección técnica de desarrollo reporta que, al mes de deptiembre  se han llevado a cabo a través del Convenio No 008.2021 qualitas:
Gremios Fortalecidos:
Confecoop Llanos	
Confecoop Tolima	
Confecoop Caribe	
Confecoop Boyacá	
Confecoop Atlántico
Confecoop Caldas	
Confecoop Cauca
Confecoop Risaralda
Confecoop Quindío	
Confenagroc	
CFA	
Cooperativa Colega
*32 eventos regionales de 31 con 5876 participantes 2565 organizaciones representadas
*40 jornadas de tics de 39 con la participación de 2.280 personas y beneficiando a 968 organizaciones.
*15 eventos de socializacion a gremios de 12</t>
  </si>
  <si>
    <r>
      <t>0,00</t>
    </r>
    <r>
      <rPr>
        <sz val="11"/>
        <color rgb="FF000000"/>
        <rFont val="Arial Narrow"/>
        <family val="2"/>
      </rPr>
      <t> </t>
    </r>
  </si>
  <si>
    <r>
      <t>6%</t>
    </r>
    <r>
      <rPr>
        <sz val="11"/>
        <color rgb="FF000000"/>
        <rFont val="Arial Narrow"/>
        <family val="2"/>
      </rPr>
      <t> </t>
    </r>
  </si>
  <si>
    <t>Cualitativo 2019</t>
  </si>
  <si>
    <t>Cualitativo 2020</t>
  </si>
  <si>
    <t xml:space="preserve">Se actualizo los programas de educación solidaria y el curso virtual de educación solidaria este último dirigido a servidores públicos, el avance de esta actividad se encuentra en un 100%.  </t>
  </si>
  <si>
    <t xml:space="preserve">Durante la vigencia 2020 se  actualizaron e implementaron 2 programas
</t>
  </si>
  <si>
    <t>esta actividad iniciara en el 2020, no se tiene meta estimada para el 2019</t>
  </si>
  <si>
    <t xml:space="preserve">
A corte de31 de diciembre de 2020, se cumplió la meta esperada. Se finaliza vigencia con documento de agenda diseñada, la cual contó con la participación de grupos internos de trabajo de la UAEOS y grupo de valor con lideres y lideras del sector. </t>
  </si>
  <si>
    <t xml:space="preserve">se han promocionado los programas educativo en 12 secretarias de educacion </t>
  </si>
  <si>
    <t>La dirección Técnica de Desarrollo de las Organizaciones Solidarias adelantó la promoción de los diferentes programas educativos diseñados por la Unidad en 8 secretarias de educacion</t>
  </si>
  <si>
    <t>se han intervenido tres instituciones educativas, dos (2) en Córdoba y una (1) en el Cesar:
En Córdoba: 
- INSTITUCIÓN EDUCATIVA JULIO C. MIRANDA “JUCEMI” municipio de San Antero
- INSTITUCIÓN EDUCATIVA EL CASTILLO municipio de San Bernardo del viento
En Cesar:
- INSTITUCIÓN EDUCATIVA SAN ALBERTO MAGNO “INESAM”</t>
  </si>
  <si>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</si>
  <si>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se documentaron 65 experiencias significativas en el 2019</t>
  </si>
  <si>
    <t xml:space="preserve">A 31 de Diciembre se documentaron  52 experiencias de Colombia si es solidariasignificativas documentadas 
</t>
  </si>
  <si>
    <t xml:space="preserve">Se realizaron 11 imágenes corporativas de organizaciones en el 2019. 
	Grupo Asociativo “Calidad” – Hobo, Huila
	Cooperativa Coopmente – Bogotá
	Asociación Nacional del sector del Calzado y Afines Ansecalz &amp; Afines
	Agrofrutas de Suaza
	Asomural"		"
	Cooperativa Telepostal  
	Asotetuan
	Asofamilugo
	Asofrounidos"	
	Cooafromasajistas de la Boquilla
	Agricultores Desplazados Microempresarios del Pueblo de Colombia </t>
  </si>
  <si>
    <t xml:space="preserve">Durante la vigencia 2020 se realizó el apoyo de la imagen corporativa a diez organizaciones: 
</t>
  </si>
  <si>
    <t>se desarrollaron 23 campañas en el 2019</t>
  </si>
  <si>
    <t xml:space="preserve">Se han relizado 31 campañas  EnEl2020 
Trámite de Acreditación 
</t>
  </si>
  <si>
    <t xml:space="preserve">se han reportado 165 organizaciones con estrategia de autosostenibilidad.
</t>
  </si>
  <si>
    <t>Se reporta el 80% de Emprendimientos solidarios implementando estrategias de autosostenibilidad para Diciembre del 2020.</t>
  </si>
  <si>
    <t>En el marco del proceso de investigación de Comités de Educación se realizaron los siguientes acciones: . Se alimentó matriz de cruce de instrumentos de información y se inició su diligenciamiento, se relaizó documento de hallazgos de la investigación, se generó informe inical  de investigación. Se realizó socialización de informe inicial en seción de tiempos compartidos el día 16 de diciembre. La coordinación del grupo de educación socializó con la dirección nacional los prinicpales haalzagos de la investigación el 24 de diciembre.</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</si>
  <si>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Garzon Beatriz - Barbosa Ehyder</t>
  </si>
  <si>
    <t>A 31 de diciembre se reportan 400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</si>
  <si>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</si>
  <si>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De los procesos de fomento de asociatividad solidaria, se han beneficiado en el tercer trimestre a 1624 personas, para un total de 6124 personas beneficiadas a nivel nacional, de los cuales se benefician 495 víctimas y 60 reincorporados</t>
  </si>
  <si>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</si>
  <si>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 xml:space="preserve">Se aprobó desde el Ministerio del Trabajo y con trabajo realizado por la UAEOS y entidades adscritas y vinculadas, documento recomendaciones para implementar en programas de gobierno departamental y municipal 2020 - 2023 desde el trabajo decente. </t>
  </si>
  <si>
    <t xml:space="preserve">Desde la dirección Técnica de Desarrollo se reporta el documento final de seguimiento a la estrategia para incorporar la Economía Solidaria en los planes de Desarrollo Local a los municipios y gobernaciones que incluyeron la economia solidaria en sus planes de desarrollo. 
</t>
  </si>
  <si>
    <t xml:space="preserve">se ejecutaron 2 fortalecimientos al sector gremial
En el mes de agosto del presente año, se acompaño desde el grupo de sinergias en la construcción de ejes temáticos en espacios de formación con participación de CONFECOOP NACIONAL y CONFECOOP ATLÁNTICO. CONFECOOP NACIONAL - UAEOS: 1200 participantes. CONFECOOP ATLÁNTICO: 120 personas. DEL   CONVENIO NO SE RPORTARON ACCIONES </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</si>
  <si>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</si>
  <si>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La agenda se diseño en el mes de noviembre</t>
  </si>
  <si>
    <t>La dirección Técnica de Desarrollo de las Organizaciones Solidarias  reporta desde la implementacion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</si>
  <si>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 xml:space="preserve"> Se diseñó y socializó programa de sinergias institucionales. Para revisión de la Dirección de Investigación y Planeación. En observación del documento diseñado, se vienen ejecutando los ejes de trabajo de memorandos, acuerdo o sinergias vigentes. </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</si>
  <si>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Estereo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Satelites de Costura ( Unisatel) </t>
  </si>
  <si>
    <t xml:space="preserve">Se realizaron las siguientes capacitaciones a:
</t>
  </si>
  <si>
    <t xml:space="preserve">se estructuro plan de trabajo  sobre el modelo de la economía solidaria, lo anterior mediante la plataforma de confecámaras.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</si>
  <si>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Superintedencia de Puertos y Transporte , esta en proceso de ajustes y  verificación el documento.
CONFECAMARAS : Seguimiento a la Mesa Técnica con  Confecámaras  para coordinar sistema de información RUES con la cédula rural de la Mesa técnica Nacional de Asociatividad Rural </t>
  </si>
  <si>
    <t>se ha implementado en el cuarto trimestre el 6,25% de las actividades establecidas para el cumplimiento de las dimensiones y  políticas que conforman el MIPG, para un total de 25%</t>
  </si>
  <si>
    <t xml:space="preserve">Durante la vigencia 2020 la Unidad adelanto la gestion institucional en el marco del  MIGP, se realizaron informes trimestrales y se adelantaron 4 Comites Institucionales de Gestion y Desempeño </t>
  </si>
  <si>
    <t>se presentaron los resultados del FURAG 2018 en la Cual La Unidad Administrativa Especial de Organizaciones Solidarias fue calificada con un 84.2 siendo la primera entidad del sector trabajo a nivel nacional</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</si>
  <si>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</si>
  <si>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El avance total de la estrategia de comunicaciones es de 100%, correspondientes al fortalecimiento de las comunicaciones de la unidad</t>
  </si>
  <si>
    <t>La Unidad Aminsitrativa diseño e implementó una estrategia de comunicaciones  qu epermito visibilizar la gestión institucional y experiencias del sector solcidario a traves de varios medios y canales de comunicación: redes sociales, pagina web, revista insttucional, notas internas y externas, códigos civicos, foros, audiencias publicas entre otros.</t>
  </si>
  <si>
    <t>para el presente año no se realizara el estudio institucional</t>
  </si>
  <si>
    <t>Para   la 2020 se realizó un estudio técnico que permitió justificar la necesidad de recursos  para ampliar la cobertura de los programas de la entidad en territorio asi como tambien para adelantar procesos de capacitación a servidores publicos</t>
  </si>
  <si>
    <t>Documento de Recomendaciones para la Promoción del Empleo del Trabajo Decente</t>
  </si>
  <si>
    <t>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vigenica 2020 en e marco de la metodologia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</si>
  <si>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A la fecha la propuesta normativa de reglamentación del art 164 del PND se encuentra en el Ministerio del trabajo y en el  Ministerio de Comercio, industria y turismo, para su revisión, la entidad a la fecha no ha recibido comunicación alguna sobre su aprobación. </t>
  </si>
  <si>
    <t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</si>
  <si>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 xml:space="preserve">Se realizo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</si>
  <si>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estadístico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</si>
  <si>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r>
      <t xml:space="preserve">Realizar programas de formación y asistencia técnica en ambientes virtuales y presenciales para la cualificación de servidores públicos y operadores  en asociatividad solidaria y cooperativismo 
</t>
    </r>
    <r>
      <rPr>
        <b/>
        <sz val="11"/>
        <rFont val="Arial Narrow"/>
        <family val="2"/>
      </rPr>
      <t xml:space="preserve">
</t>
    </r>
  </si>
  <si>
    <t>2021 Cuarto Trimestre</t>
  </si>
  <si>
    <t>La metas está establecida en 4 actividades de socialización. Estas se dan en el marco del convenio 7 de 2021 en el componente de promoción.
Se realizó alistamiento y apoyo a convocatoria de la mesa regional Orinoquía - Amazonía. 
 Se realizó la mesa regional de educación solidaria: Orinoquía- Amazonía. Se socializó el documento de agenda de comités de educación y se recibió retroalimentación en las diferentes salas. 
 Se realizó alistamiento y apoyo a convocatoria de la mesa regional caribe . 
 Se realizó la mesa regional de educación solidaria: Región Caribe. Se socializó el documento de agenda de comités de educación y se recibió retroalimentación en las diferentes salas. 
Se consolidó la agenda para la mesa nacional de educación solidaria sesión A.
Se realizó la  mesa nacional de educación solidaria sesión A.  Donde se concluyó la socialización y retroalimentación del documento de agenda de comités de educación.</t>
  </si>
  <si>
    <t xml:space="preserve">Se  reporta que a través de los convenios de asociación, se implementó el programa Formar para Emprender en 8 secretarias de educación de los municipios:                                                                                                                       Formar para Emprender en 8 secretarias de educación de los municipios:                                                                                                      
1. Boyacá: San José de Pare
2. Norte de Santander: Ocaña
3. Santander- El Playón                                                                                          
4. Cauca 
5. Putumayo - Secretaria de Educación Cultura y Deportes
6. Valle del Cauca, Cali y Ginebra -  Secretaria de Educación 
7. Nariño - Secretaria de educación de Chachagu 
8. Antioquia, Abejorral - Institución Educativa Rural Pantanillo y Manuel Canuto Restrepo Un delegado de la Secretaría de Educación del municipio.  En los meses de octtubre y noviembre se registraron y fueron entregados los informes del Programa Formar para Emprender realizados a través de los convenios. </t>
  </si>
  <si>
    <t xml:space="preserve">A corte 31 de diciembre se ha documentado las siguientes experiencias significativas: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Asociacion Aspagraus - San Juan de Urabá – Antioquia
- Asopulpay- El Playòn -Santander
 - Coomerboy - Tunja - Boyacá
 - Asomutigre - El Tigre, Chinù – Córdoba
- Asmuprosan- -San Andres
 - Asovenesbos 
 - Coomulcofec
Se ha publicado a través de medios de comunicación públicos, privados y solidarios 45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
- Foro Transformacion Digital
- Conexión Solidaria cap. 4
- Foro Mes Internacional De Las Cooperativas
- UAEOS Experiencias que Transforman Vidas Cap. 1
- Foro Social Media: Un camino real para el conocimiento
- Asomefrut
- Asociación de Mujeres Emprendedoras Brevas Playeritas
- Cooperativa Multiactiva de Afromasajistas de la Boquilla
- Foro Alimentación Responsable
- Un Café con la UAEOS - Ascoop
- Foro Economía Solidaria para la Gente
- Cápsula Conexión Solidaria cap. 5
- Foro Acceso al crédito
- UAEOS Experiencias que transforman vidas Cap. 2
- Asociación de Bolleras de Turbana Asobotur
- Cooperativa Multiactiva de Lecheros de Potrerolargo
- Asociación de Productores de papa, Leche y Cultivos
- Un Café con la UAEOS - Fogacoop
- Foro Economía Circular
- Foro La responsabilidad ambiental de las Organizaciones Solidarias
- Cápsula Conexión Solidaria cap. 6
- UAEOS Experiencias que transforman vidas Cap. 2        
- Un Café con la UAEOS - Asociación Mutual
- Foro Celebración Día Internacional de la Mutualidad
- Cápsula Conexión Solidaria cap. 7
-  Coopesansilvestre- Barrancabermeja -Santander
 - Cooperativa asozapac - Chinú -Cordoba
 - Asociacion Aspagraus - San Juan de Urabá – Antioquia
- Audiencia publica rendiccion de cuentas UAEOSl
- Foro Celebración de los diez años de la UAEOS
- Experiencias que transforman vidas. capitulo 4
- Asociacion de Mujeres del Tigre (Asomutigre)
- Asociacion de Pulpas el Playòn (Asopulplay)
 - Cooperativa de Mujeres Empresariales Rurales de Boyacá (Coomerboy)
 - Un Café con la UAEOS cap. 19 - Vicente Suescún
- Rendición de Cuentas del Sector Trabajo 2020-2021
- Cápsula Conexión Solidaria capítulo 8.          
- Asociacion de vendedores estacionarios de mercado de Basurto (Asovenesbas)
- Asociacion de Mujeres progresistas de San Juan de   Uraba(Asmuprosan)
- Felices fiestas
 - Cooperativa Ocañera Multiactiva de Confecciones (Coomulcofec)
 - Un Café con la UAEOS cap. 20 - Asoriesgo                                                                        </t>
  </si>
  <si>
    <t>videos de experiencias para publicación en el programa de TV Conexión Solidaria se realizó publicidad de sus productos, diseño gráfico e imagen corporativa.  
: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Asociacion Aspagraus - San Juan de Urabá – Antioquia
- Asopulpay- El Playòn -Santander
 - Coomerboy - Tunja - Boyacá
 - Asomutigre - El Tigre, Chinù – Córdoba
- Asmuprosan- -San Andres
 - Asovenesbos 
 - Coomulcofec</t>
  </si>
  <si>
    <t xml:space="preserve">Se realizaron 20 campañas  
1-Campaña de la Comisión intersectorial para el fortalecimiento:  realizamos foro, campaña en redes sociales y publicación de la revista sobre el tema.
2-Campaña de la consolidación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6-Emisión de la Cápsula Conexión Solidaria # 4 hablando del apoyo a Emprendedores de a Pie.
7-El primer programa institucional Experiencias que Transforman Vidas emitidos en Canal Institucional de RTVC.
8-Hablando de la participación de la Entidad en el  PLANFES, 
9-El segundo programa institucional Experiencias que Transforman Vidas emitidos en Canal Institucional de RTVC 
10-El primer programa de radio institucional en Radio Nacional de Colombia.
11- Informar sobre el trámite de acreditación y la educación solidaria que imparte de la UAEOS -
12- El tercer programa institucional Experiencias que Transforman Vidas emitido en el Canal Institucional de RTVC
13 - El segundo programa de radio institucional en Radio Nacional de Colombia
14- Informar sobre el reciente Conpes 4051 de 2021
15- El cuarto programa institucional Experiencias que Transforman Vidas emitido en el Canal Institucional de RTVC
16 - El tercer programa de radio institucional en Radio Nacional de Colombia
17- Informar sobre sobre los diez años de la UAEOS
18- El quinto programa institucional Experiencias que Transforman Vidas emitido en el Canal Institucional de RTVC
19- El cuarto programa de radio institucional en Radio Nacional de Colombia
20- El quinto programa de radio institucional en Radio Nacional de Colombia
</t>
  </si>
  <si>
    <t>Con el fin de desarrollar  estrategias de autosostenibilidad en las dimensiones social, económica, ambiental, cultural y política de los emprendimientos solidarios, a través de la ejecución de los  Convenio se reportan en su totalidad el 100% de emprendimientos solidarios en los cuales se implementaron estrategias de autosostenibilidad</t>
  </si>
  <si>
    <t>En desarrollo del convenio 07-2021, se publico la investigación
Identificación y guía de buenas prácticas en organizaciones de la economía solidaria en Colombia ISBN 978-958-53619-2-8</t>
  </si>
  <si>
    <t>En el mes de diciembre se participó en el Desarrollo de la 3ra fase y Cierre protocolario del programa voluntariado juvenil alianza del pacifico 2021.</t>
  </si>
  <si>
    <t>En la implementación de la estrategia del programa de sinergias interinstitucionales, articulando las agendas sectoriales nacionales o regionales a corte de 31 de diciembre la DDOS reporta las siguientes actividades:
1. Inicio del diplomado en educación económica y financiera para servidores UAEOS a través de la dirección de mujer rural, la FAO.
2. Contribuir Sinergia UNODC - UAEOS (Fortalecimiento organizaciones solidarias en Putumayo)
3. Participación en Mesa de trabajo subcomité Choco preparación encuentro empresarial.
4. Participación y seguimiento en el subcomité sector trabajo Choco
5. Reunión y seguimiento Agencia Nacional Minera.
6. Participación en la mesa de auto fortalecimiento 
7. Articulación 1DC
8. Participación y seguimiento plan de acción del subcomité de MIN Caquetá
9. Aportes a la cartilla guía construyendo nuestra organización de productores rurales
10. Aporte fichas: cooperativas, cooperativa agropecuaria, precooperativa y organismos comunales
11. Presentación de la carta de intención convenio MIN COMERCIO.
12. Seguimiento municipio PDET Buenaventura
13. Seguimiento mesa técnica municipio PDET Cauca
14. Participación y seguimiento en el subcomité sector trabajo Nariño
15. Participación en la mesa técnica para la ordenanza de compras pública Putumayo
16. Informe y seguimiento al convenio UNIAGRARIA
17. Participación en os subcomités y subcomisiones departamentales del sector trabajo de os departamentos de: Huila, Cundinamarca, Meta, Arauca, Guaviare, Caquetá, Santander, Norte de Santander, Bogotá, Boyacá y Vichada.                                        
18. Identificar alianza PENIS – UAEOS (Propuesta Plan de trabajo) - Se realizo alianza con la UNODC para crear una cooperativa exportadora del Putumayo de segundo nivel alianza Ecopetrol
19. Participar en Reunión subcomité Mintrabajo Nariño
20. Participar en reunión Mintrabajo Caquetá                                                                                        3. Participación subcomités de CPS y de los deptos. de Arauca, Cundinamarca, Santander, Norte de Santander, Vichada, Meta y Boyacá.
21.Participar en mesa técnica supersolidaria. Se establece plan de trabajo con entregables por las entidades participantes.</t>
  </si>
  <si>
    <t>(1) Diplomado virtual "Compras Públicas y Economía Solidaria para la gente" - a 30 de junio 5290 inscritos; el resultado final de participantes certificados se da en el proximo trimestre.
El reporte final de la actividad se muestra:
Total servidores publicos certificados (diferentes de los vinculados a la Uaeos): 686 
Segundo cohorte:
Total servidores publicos certificados (diferentes de los vinculados a la Uaeos): 1139
Esta actividad aporta a la meta general de 6 procesos de capacitación con 1 proceso
(2) Curso virtual reactivando el territorio: se realizaron las gestiones para su puesta en marcha - se aplazó su implementación para el segundo semestre acorde a indicaciones de la dirección nacional</t>
  </si>
  <si>
    <t xml:space="preserve">Se ha implementado un 25% de 25% del Modelo Integrado de Gestión y Planeación en la UAEOS </t>
  </si>
  <si>
    <t xml:space="preserve">La estrategia de comunicaciones presenta en el Ultimo  trimestre del 2021 un  100 % de avance </t>
  </si>
  <si>
    <t>Esta meta se encuentra en el 100% , se cumpli la vigencia 2020</t>
  </si>
  <si>
    <t>Durante el cuarto trimestre se reportan 100 emprendimientos solidarios dinamizados, para un total en la vigencia 2021  de  400 emprendimientos solidarios, beneficiando a 7917 personas.. De estos, 38 emprendimientos  están conformados por población víctima y 2 por población reincorporada,.  Los procesos de fomento se adelantaron en 24 departamentos y en 157 municipios de los cuales 38 son territorios PDET contribuyendo a la estabilización de la paz..</t>
  </si>
  <si>
    <t>Durante el cuarto trimestre se reportan 1655 personas beneficiadas de los proceso de fomento de organizaciones solidarias, para un total en la vigencia 2021  de  7917  beneficiadas directamente e indirectamente a 24.129, de los proceso de fomento de organizaciones solidarias, de acuerdo a la caracterización realizada se reportan  2.332 personas en condición de  víctimas, 4805  mujeres, 2304  Narp y   775 indígenas.</t>
  </si>
  <si>
    <t>Durante el cuarto trimestre se reportan 2 cadenas o redes productivas  promovidas. La UAEOS  en la vigencia 2021  a través de la estrategia de compras públicas  dinamizó  200 organizaciones con 372 acuerdos firmados en 11 departamentos (1 CAUCA, 2 LA GUAJIRA, 3 CORDOBA, 4 GUAVIARE, 5 HUILA, 6 CESAR, 7 MAGDALENA, 8 CAQUETA, 9 CHOCO, 10 ANTIOQUIA, 11 VALLE DEL CAUCA) con la participación de 288 operadores y valor de acuerdos totales $5.459.435.097</t>
  </si>
  <si>
    <t xml:space="preserve">Durante la vigencia 2021 se desarrollaron 2 programas:
1-"Diplomado en Compras Públicas y Economía Solidaria para la gente" dirigido a servidores públicos de entidades del orden nacional y de entidades del orden territorial, operadores de proyectos de asociatividad solidaria, organizaciones solidarias, entidades acreditadas por la UAEOS y comunidad interesada donde participaron más de 5.797 personas de los cuales se certificaron 640 en 134 municipios PDET en la modalidad virtual.
2-" Programa Formar para Emprender en Asociatividad Solidaria": se diseñaron y actualizaron acciones para su implementación en modalidad mixta (presencial y mediado por el uso de las Tic) 
</t>
  </si>
  <si>
    <t xml:space="preserve">
La UAEOS implementó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t>
  </si>
  <si>
    <t xml:space="preserve">En el cuarto trimestre se reportaron 12.675 personas capacitadas en curso básico de economía solidaria por entidades acreditadas. El reporte de actividades pedagógicas de entidades acreditadas por la UAEOS es semestral con una sumatoria total de la vigencia de  22.000. Al 31 de enero de 2022 se tendrá el reporte final de las personas capacitadas en la vigencia 2021
</t>
  </si>
  <si>
    <t xml:space="preserve">
Durante la vigencia 2021 la UAEOS  la entidad cumplió al 100% con la meta establecida desarrollando:  
1. Se: apoyó técnicamente al Ministerio de Trabajo como secretaría técnica de la Comisión Intersectorial del sector de la Economía Solidaria. 
2. Se participó y  apoyó  en la construcción de la política pública del sector solidario: Conpes 4051 de 2021 " Política Pública para el desarrollo de la Economía Solidaria"
3, La UAEOS participó en mesas interinstitucionales de análisis normativo y producto de ellas se estructuró el proyecto de decreto reglamentario de la ley 2069.</t>
  </si>
  <si>
    <t>Durante la vigencia 2021 la UAEOS  la entidad cumplió al 100% con la meta establecida, la UAEOS cuenta con un Plan Estadístico Institucional  actualizado, se realizaron los seguimientos trimestrales a las operaciones estadísticas de la entidad</t>
  </si>
  <si>
    <t xml:space="preserve">De acuerdo a la evaluación de la gestión institucional, correspondiente a la vigencia 2020, la entidad obtuvo un índice de desempeño de 89%. Teniendo en cuenta el resultado y en aras de mejorar, se adelantó un plan de mejoramiento. Adicionalmente  se realizan informes trimestrales a la implementación de MIPG por cada dimensión y política que permiten monitorear la gestión institucional </t>
  </si>
  <si>
    <t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t>
  </si>
  <si>
    <t xml:space="preserve">Dentro del seguimiento a las 4 alianzas suscritas o identificadas en apoyo a la formalización y fomento de organizaciones solidarias se avanzó en la generación de mesas de trabajo con la Supersolidaria, INVIMA, DIAN y Confecamarás con el fin lograr beneficios y/o oportunidades para las organizaciones solidarias.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</si>
</sst>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30"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sz val="8"/>
      <name val="Calibri"/>
      <family val="2"/>
      <scheme val="minor"/>
    </font>
    <font>
      <sz val="11"/>
      <name val="Arial Narrow"/>
      <family val="2"/>
    </font>
    <font>
      <sz val="11"/>
      <color theme="1"/>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
      <b/>
      <sz val="16"/>
      <name val="Arial"/>
      <family val="2"/>
    </font>
    <font>
      <sz val="11"/>
      <color rgb="FF000000"/>
      <name val="Arial Narrow"/>
      <family val="2"/>
    </font>
    <font>
      <b/>
      <sz val="11"/>
      <name val="Arial Narrow"/>
      <family val="2"/>
    </font>
  </fonts>
  <fills count="9">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0" fontId="1" fillId="0" borderId="0"/>
    <xf numFmtId="0" fontId="2" fillId="0" borderId="0"/>
    <xf numFmtId="9" fontId="2" fillId="0" borderId="0" applyFont="0" applyFill="0" applyBorder="0" applyAlignment="0" applyProtection="0"/>
  </cellStyleXfs>
  <cellXfs count="159">
    <xf numFmtId="0" fontId="0" fillId="0" borderId="0" xfId="0"/>
    <xf numFmtId="0" fontId="2" fillId="0" borderId="0" xfId="2"/>
    <xf numFmtId="3" fontId="5" fillId="4" borderId="1" xfId="2" applyNumberFormat="1" applyFont="1" applyFill="1" applyBorder="1" applyAlignment="1">
      <alignment horizontal="center" vertical="center" wrapText="1"/>
    </xf>
    <xf numFmtId="0" fontId="9" fillId="4" borderId="1" xfId="0" applyFont="1" applyFill="1" applyBorder="1" applyAlignment="1">
      <alignment horizontal="justify" vertical="top" wrapText="1"/>
    </xf>
    <xf numFmtId="1" fontId="10" fillId="4" borderId="1" xfId="0" applyNumberFormat="1" applyFont="1" applyFill="1" applyBorder="1" applyAlignment="1">
      <alignment horizontal="justify" vertical="top" wrapText="1"/>
    </xf>
    <xf numFmtId="3" fontId="9" fillId="3" borderId="1" xfId="0" applyNumberFormat="1" applyFont="1" applyFill="1" applyBorder="1" applyAlignment="1">
      <alignment horizontal="justify" vertical="top"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1" fillId="0" borderId="0" xfId="0" applyFont="1"/>
    <xf numFmtId="0" fontId="0" fillId="4" borderId="0" xfId="0" applyFill="1"/>
    <xf numFmtId="0" fontId="10" fillId="4" borderId="0" xfId="0" applyFont="1" applyFill="1"/>
    <xf numFmtId="0" fontId="10" fillId="4" borderId="0" xfId="0" applyFont="1" applyFill="1" applyAlignment="1">
      <alignment horizontal="center"/>
    </xf>
    <xf numFmtId="3" fontId="15" fillId="2" borderId="6"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165" fontId="19" fillId="4" borderId="1" xfId="0" applyNumberFormat="1" applyFont="1" applyFill="1" applyBorder="1" applyAlignment="1" applyProtection="1">
      <alignment horizontal="center" vertical="center" wrapText="1"/>
      <protection locked="0"/>
    </xf>
    <xf numFmtId="1"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3" fontId="19" fillId="4" borderId="1" xfId="0" applyNumberFormat="1" applyFont="1" applyFill="1" applyBorder="1" applyAlignment="1">
      <alignment horizontal="justify" vertical="center" wrapText="1"/>
    </xf>
    <xf numFmtId="0" fontId="18" fillId="4" borderId="1" xfId="0" applyFont="1" applyFill="1" applyBorder="1" applyAlignment="1">
      <alignment horizontal="justify" vertical="center" wrapText="1"/>
    </xf>
    <xf numFmtId="3" fontId="20" fillId="4" borderId="1" xfId="5" applyNumberFormat="1" applyFont="1" applyFill="1" applyBorder="1" applyAlignment="1">
      <alignment horizontal="justify" vertical="center" wrapText="1"/>
    </xf>
    <xf numFmtId="0" fontId="21" fillId="4" borderId="0" xfId="0" applyFont="1" applyFill="1"/>
    <xf numFmtId="164"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justify" vertical="top" wrapText="1"/>
    </xf>
    <xf numFmtId="3" fontId="20" fillId="3" borderId="1" xfId="5" applyNumberFormat="1" applyFont="1" applyFill="1" applyBorder="1" applyAlignment="1">
      <alignment horizontal="justify" vertical="center" wrapText="1"/>
    </xf>
    <xf numFmtId="166" fontId="18" fillId="4" borderId="1" xfId="6" applyNumberFormat="1" applyFont="1" applyFill="1" applyBorder="1" applyAlignment="1" applyProtection="1">
      <alignment horizontal="justify" vertical="center" wrapText="1"/>
      <protection locked="0"/>
    </xf>
    <xf numFmtId="1" fontId="18" fillId="4" borderId="1" xfId="6" applyNumberFormat="1"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 fontId="18" fillId="4" borderId="1" xfId="0" applyNumberFormat="1" applyFont="1" applyFill="1" applyBorder="1" applyAlignment="1">
      <alignment horizontal="justify" vertical="top" wrapText="1"/>
    </xf>
    <xf numFmtId="9" fontId="18" fillId="4" borderId="1" xfId="0" applyNumberFormat="1" applyFont="1" applyFill="1" applyBorder="1" applyAlignment="1">
      <alignment horizontal="justify" vertical="center" wrapText="1"/>
    </xf>
    <xf numFmtId="3" fontId="19" fillId="3" borderId="13" xfId="0" applyNumberFormat="1"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18" fillId="4" borderId="1" xfId="0" applyNumberFormat="1" applyFont="1" applyFill="1" applyBorder="1" applyAlignment="1">
      <alignment horizontal="center" vertical="center" wrapText="1"/>
    </xf>
    <xf numFmtId="9" fontId="19" fillId="4" borderId="1" xfId="1" applyFont="1" applyFill="1" applyBorder="1" applyAlignment="1" applyProtection="1">
      <alignment horizontal="center" vertical="center" wrapText="1"/>
      <protection locked="0"/>
    </xf>
    <xf numFmtId="4" fontId="19"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justify" vertical="top" wrapText="1"/>
    </xf>
    <xf numFmtId="3" fontId="19" fillId="4" borderId="12" xfId="0" applyNumberFormat="1" applyFont="1" applyFill="1" applyBorder="1" applyAlignment="1">
      <alignment horizontal="justify" vertical="center" wrapText="1"/>
    </xf>
    <xf numFmtId="10" fontId="19" fillId="3" borderId="1" xfId="0" applyNumberFormat="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8" fillId="3" borderId="1" xfId="0" applyNumberFormat="1" applyFont="1" applyFill="1" applyBorder="1" applyAlignment="1">
      <alignment horizontal="justify" vertical="top" wrapText="1"/>
    </xf>
    <xf numFmtId="168" fontId="19"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168" fontId="19" fillId="4" borderId="1" xfId="0" applyNumberFormat="1" applyFont="1" applyFill="1" applyBorder="1" applyAlignment="1">
      <alignment horizontal="justify" vertical="top" wrapText="1"/>
    </xf>
    <xf numFmtId="0" fontId="17" fillId="0" borderId="9" xfId="0" applyFont="1" applyBorder="1" applyAlignment="1">
      <alignment horizontal="justify" vertical="center"/>
    </xf>
    <xf numFmtId="0" fontId="18" fillId="3" borderId="8" xfId="0" applyFont="1" applyFill="1" applyBorder="1" applyAlignment="1">
      <alignment horizontal="justify" vertical="center" wrapText="1"/>
    </xf>
    <xf numFmtId="0" fontId="18" fillId="4" borderId="1" xfId="0" applyFont="1" applyFill="1" applyBorder="1" applyAlignment="1">
      <alignment horizontal="justify" vertical="center"/>
    </xf>
    <xf numFmtId="0" fontId="24" fillId="0" borderId="0" xfId="2" applyFont="1"/>
    <xf numFmtId="3" fontId="24" fillId="0" borderId="0" xfId="2" applyNumberFormat="1" applyFont="1"/>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3" fontId="5" fillId="6" borderId="1" xfId="2" applyNumberFormat="1"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26" fillId="5" borderId="1" xfId="1" applyNumberFormat="1" applyFont="1" applyFill="1" applyBorder="1" applyAlignment="1">
      <alignment horizontal="center" vertical="center" wrapText="1"/>
    </xf>
    <xf numFmtId="1" fontId="15" fillId="5"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15" fillId="5" borderId="1" xfId="1" applyFont="1" applyFill="1" applyBorder="1" applyAlignment="1">
      <alignment horizontal="center" vertical="center" wrapText="1"/>
    </xf>
    <xf numFmtId="9" fontId="5" fillId="3" borderId="1" xfId="1" applyFont="1" applyFill="1" applyBorder="1" applyAlignment="1">
      <alignment horizontal="center" vertical="center" wrapText="1"/>
    </xf>
    <xf numFmtId="3" fontId="10" fillId="4" borderId="1"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9" fontId="10" fillId="4" borderId="1" xfId="2" applyNumberFormat="1" applyFont="1" applyFill="1" applyBorder="1" applyAlignment="1">
      <alignment horizontal="center" vertical="center"/>
    </xf>
    <xf numFmtId="9" fontId="10" fillId="4" borderId="4" xfId="2" applyNumberFormat="1" applyFont="1" applyFill="1" applyBorder="1" applyAlignment="1">
      <alignment horizontal="center" vertical="center"/>
    </xf>
    <xf numFmtId="0" fontId="10" fillId="4" borderId="4" xfId="2" applyFont="1" applyFill="1" applyBorder="1" applyAlignment="1">
      <alignment horizontal="center" vertical="center"/>
    </xf>
    <xf numFmtId="9" fontId="10" fillId="4" borderId="1" xfId="3" applyFont="1" applyFill="1" applyBorder="1" applyAlignment="1">
      <alignment horizontal="center" vertical="center"/>
    </xf>
    <xf numFmtId="0" fontId="10" fillId="4" borderId="1" xfId="2" applyFont="1" applyFill="1" applyBorder="1" applyAlignment="1">
      <alignment horizontal="center" vertical="center"/>
    </xf>
    <xf numFmtId="3" fontId="10" fillId="4" borderId="1" xfId="2" applyNumberFormat="1" applyFont="1" applyFill="1" applyBorder="1" applyAlignment="1">
      <alignment horizontal="left" vertical="center"/>
    </xf>
    <xf numFmtId="0" fontId="9" fillId="4" borderId="1" xfId="2" applyFont="1" applyFill="1" applyBorder="1" applyAlignment="1">
      <alignment horizontal="justify" vertical="top"/>
    </xf>
    <xf numFmtId="0" fontId="9" fillId="0" borderId="1" xfId="2" applyFont="1" applyBorder="1" applyAlignment="1">
      <alignment horizontal="justify" vertical="top"/>
    </xf>
    <xf numFmtId="0" fontId="9" fillId="4" borderId="1" xfId="2" applyFont="1" applyFill="1" applyBorder="1" applyAlignment="1">
      <alignment horizontal="justify"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0" fontId="9" fillId="4" borderId="1" xfId="2" applyFont="1" applyFill="1" applyBorder="1" applyAlignment="1">
      <alignment horizontal="left" vertical="center"/>
    </xf>
    <xf numFmtId="0" fontId="9" fillId="0" borderId="4" xfId="2" applyFont="1" applyBorder="1" applyAlignment="1">
      <alignment horizontal="center" vertical="center"/>
    </xf>
    <xf numFmtId="0" fontId="10" fillId="4" borderId="1" xfId="0" applyFont="1" applyFill="1" applyBorder="1" applyAlignment="1">
      <alignment horizontal="center" vertical="center"/>
    </xf>
    <xf numFmtId="3" fontId="9" fillId="4" borderId="1" xfId="2" applyNumberFormat="1" applyFont="1" applyFill="1" applyBorder="1" applyAlignment="1">
      <alignment horizontal="center" vertical="center"/>
    </xf>
    <xf numFmtId="3" fontId="9" fillId="7" borderId="1" xfId="2" applyNumberFormat="1" applyFont="1" applyFill="1" applyBorder="1" applyAlignment="1">
      <alignment horizontal="center" vertical="center"/>
    </xf>
    <xf numFmtId="3" fontId="9" fillId="7" borderId="1" xfId="2" applyNumberFormat="1" applyFont="1" applyFill="1" applyBorder="1" applyAlignment="1">
      <alignment horizontal="justify" vertical="top"/>
    </xf>
    <xf numFmtId="9" fontId="9" fillId="4" borderId="1" xfId="2" applyNumberFormat="1" applyFont="1" applyFill="1" applyBorder="1" applyAlignment="1">
      <alignment horizontal="center" vertical="center"/>
    </xf>
    <xf numFmtId="9" fontId="9" fillId="4" borderId="1" xfId="9" applyFont="1" applyFill="1" applyBorder="1" applyAlignment="1">
      <alignment horizontal="center" vertical="center"/>
    </xf>
    <xf numFmtId="9" fontId="9" fillId="4" borderId="1" xfId="9" applyFont="1" applyFill="1" applyBorder="1" applyAlignment="1">
      <alignment horizontal="left" vertical="center"/>
    </xf>
    <xf numFmtId="9" fontId="9" fillId="0" borderId="1" xfId="3" applyFont="1" applyBorder="1" applyAlignment="1">
      <alignment horizontal="center" vertical="center"/>
    </xf>
    <xf numFmtId="9" fontId="9" fillId="0" borderId="4" xfId="3" applyFont="1" applyBorder="1" applyAlignment="1">
      <alignment horizontal="center" vertical="center"/>
    </xf>
    <xf numFmtId="9" fontId="28" fillId="4" borderId="1" xfId="0" applyNumberFormat="1" applyFont="1" applyFill="1" applyBorder="1" applyAlignment="1">
      <alignment horizontal="center" vertical="center"/>
    </xf>
    <xf numFmtId="9" fontId="9" fillId="4" borderId="1" xfId="3" applyFont="1" applyFill="1" applyBorder="1" applyAlignment="1">
      <alignment horizontal="center" vertical="center"/>
    </xf>
    <xf numFmtId="9" fontId="9" fillId="7" borderId="1" xfId="3" applyFont="1" applyFill="1" applyBorder="1" applyAlignment="1">
      <alignment horizontal="center" vertical="center"/>
    </xf>
    <xf numFmtId="9" fontId="9" fillId="4" borderId="1" xfId="1" applyFont="1" applyFill="1" applyBorder="1" applyAlignment="1">
      <alignment horizontal="center" vertical="center"/>
    </xf>
    <xf numFmtId="0" fontId="28" fillId="4" borderId="1" xfId="0" applyFont="1" applyFill="1" applyBorder="1" applyAlignment="1">
      <alignment horizontal="center" vertical="center"/>
    </xf>
    <xf numFmtId="0" fontId="9" fillId="7" borderId="1" xfId="2" applyFont="1" applyFill="1" applyBorder="1" applyAlignment="1">
      <alignment horizontal="center" vertical="center"/>
    </xf>
    <xf numFmtId="0" fontId="9" fillId="0" borderId="1" xfId="2" applyFont="1" applyBorder="1" applyAlignment="1">
      <alignment horizontal="justify" vertical="center"/>
    </xf>
    <xf numFmtId="0" fontId="9" fillId="4" borderId="4" xfId="2" applyFont="1" applyFill="1" applyBorder="1" applyAlignment="1">
      <alignment horizontal="center" vertical="center"/>
    </xf>
    <xf numFmtId="1" fontId="9" fillId="4" borderId="1" xfId="2" applyNumberFormat="1" applyFont="1" applyFill="1" applyBorder="1" applyAlignment="1">
      <alignment horizontal="center" vertical="center"/>
    </xf>
    <xf numFmtId="1" fontId="9" fillId="7" borderId="1" xfId="2" applyNumberFormat="1" applyFont="1" applyFill="1" applyBorder="1" applyAlignment="1">
      <alignment horizontal="center" vertical="center"/>
    </xf>
    <xf numFmtId="0" fontId="10" fillId="4" borderId="1" xfId="2" applyFont="1" applyFill="1" applyBorder="1" applyAlignment="1">
      <alignment horizontal="justify" vertical="center"/>
    </xf>
    <xf numFmtId="9" fontId="10" fillId="0" borderId="1" xfId="2" applyNumberFormat="1" applyFont="1" applyBorder="1" applyAlignment="1">
      <alignment horizontal="center" vertical="center"/>
    </xf>
    <xf numFmtId="9" fontId="10" fillId="4" borderId="1" xfId="2" applyNumberFormat="1" applyFont="1" applyFill="1" applyBorder="1" applyAlignment="1">
      <alignment horizontal="left" vertical="center"/>
    </xf>
    <xf numFmtId="9" fontId="10" fillId="0" borderId="4" xfId="2" applyNumberFormat="1" applyFont="1" applyBorder="1" applyAlignment="1">
      <alignment horizontal="center" vertical="center"/>
    </xf>
    <xf numFmtId="9" fontId="9" fillId="7" borderId="1" xfId="2" applyNumberFormat="1" applyFont="1" applyFill="1" applyBorder="1" applyAlignment="1">
      <alignment horizontal="center" vertical="center"/>
    </xf>
    <xf numFmtId="0" fontId="10" fillId="0" borderId="1" xfId="2" applyFont="1" applyBorder="1" applyAlignment="1">
      <alignment horizontal="center" vertical="center"/>
    </xf>
    <xf numFmtId="0" fontId="10" fillId="4" borderId="1" xfId="2" applyFont="1" applyFill="1" applyBorder="1" applyAlignment="1">
      <alignment horizontal="left" vertical="center"/>
    </xf>
    <xf numFmtId="0" fontId="10" fillId="0" borderId="4" xfId="2" applyFont="1" applyBorder="1" applyAlignment="1">
      <alignment horizontal="center" vertical="center"/>
    </xf>
    <xf numFmtId="0" fontId="10" fillId="7" borderId="1" xfId="2" applyFont="1" applyFill="1" applyBorder="1" applyAlignment="1">
      <alignment horizontal="center" vertical="center"/>
    </xf>
    <xf numFmtId="3" fontId="10" fillId="7" borderId="1" xfId="2" applyNumberFormat="1" applyFont="1" applyFill="1" applyBorder="1" applyAlignment="1">
      <alignment horizontal="center" vertical="center"/>
    </xf>
    <xf numFmtId="167" fontId="9" fillId="4" borderId="1" xfId="1" applyNumberFormat="1" applyFont="1" applyFill="1" applyBorder="1" applyAlignment="1">
      <alignment horizontal="center" vertical="center"/>
    </xf>
    <xf numFmtId="167" fontId="9" fillId="7" borderId="1" xfId="1" applyNumberFormat="1" applyFont="1" applyFill="1" applyBorder="1" applyAlignment="1">
      <alignment horizontal="center" vertical="center"/>
    </xf>
    <xf numFmtId="3" fontId="9" fillId="4" borderId="1" xfId="2" applyNumberFormat="1" applyFont="1" applyFill="1" applyBorder="1" applyAlignment="1">
      <alignment horizontal="justify" vertical="top"/>
    </xf>
    <xf numFmtId="168"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left" vertical="center"/>
    </xf>
    <xf numFmtId="1" fontId="10" fillId="4" borderId="4" xfId="2" applyNumberFormat="1" applyFont="1" applyFill="1" applyBorder="1" applyAlignment="1">
      <alignment horizontal="center" vertical="center"/>
    </xf>
    <xf numFmtId="9" fontId="10" fillId="4" borderId="1" xfId="1" applyFont="1" applyFill="1" applyBorder="1" applyAlignment="1">
      <alignment horizontal="center" vertical="center"/>
    </xf>
    <xf numFmtId="167" fontId="10" fillId="4" borderId="1" xfId="1" applyNumberFormat="1" applyFont="1" applyFill="1" applyBorder="1" applyAlignment="1">
      <alignment horizontal="center" vertical="center"/>
    </xf>
    <xf numFmtId="3" fontId="9" fillId="7" borderId="1" xfId="2" applyNumberFormat="1" applyFont="1" applyFill="1" applyBorder="1" applyAlignment="1">
      <alignment horizontal="justify" vertical="top" wrapText="1"/>
    </xf>
    <xf numFmtId="0" fontId="2" fillId="8" borderId="0" xfId="2" applyFill="1"/>
    <xf numFmtId="3" fontId="9" fillId="4" borderId="1" xfId="0" applyNumberFormat="1" applyFont="1" applyFill="1" applyBorder="1" applyAlignment="1">
      <alignment horizontal="justify" vertical="top" wrapText="1"/>
    </xf>
    <xf numFmtId="3" fontId="13" fillId="2" borderId="18"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3" fontId="13" fillId="2" borderId="4"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0" fontId="18" fillId="3" borderId="13" xfId="0" applyFont="1" applyFill="1" applyBorder="1" applyAlignment="1">
      <alignment horizontal="justify" vertical="center" wrapText="1"/>
    </xf>
    <xf numFmtId="164" fontId="13" fillId="2" borderId="18"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0" fontId="17" fillId="0" borderId="11" xfId="0" applyFont="1" applyBorder="1" applyAlignment="1">
      <alignment horizontal="justify" vertical="center"/>
    </xf>
    <xf numFmtId="0" fontId="17" fillId="0" borderId="10" xfId="0" applyFont="1" applyBorder="1" applyAlignment="1">
      <alignment horizontal="justify" vertical="center"/>
    </xf>
    <xf numFmtId="0" fontId="16" fillId="0" borderId="0" xfId="0" applyFont="1" applyAlignment="1">
      <alignment horizontal="center" wrapText="1"/>
    </xf>
    <xf numFmtId="3" fontId="13" fillId="2" borderId="9"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0" fontId="23" fillId="0" borderId="1" xfId="2" applyFont="1" applyBorder="1" applyAlignment="1">
      <alignment horizontal="center" vertical="center"/>
    </xf>
    <xf numFmtId="3" fontId="25" fillId="2" borderId="1" xfId="2" applyNumberFormat="1" applyFont="1" applyFill="1" applyBorder="1" applyAlignment="1">
      <alignment horizontal="center" vertical="center" wrapText="1"/>
    </xf>
    <xf numFmtId="164" fontId="25" fillId="2" borderId="1" xfId="2" applyNumberFormat="1" applyFont="1" applyFill="1" applyBorder="1" applyAlignment="1">
      <alignment horizontal="center" vertical="center" wrapText="1"/>
    </xf>
    <xf numFmtId="0" fontId="9" fillId="4" borderId="1" xfId="2" applyFont="1" applyFill="1" applyBorder="1" applyAlignment="1">
      <alignment horizontal="justify" vertical="top"/>
    </xf>
    <xf numFmtId="0" fontId="9" fillId="4" borderId="2" xfId="2" applyFont="1" applyFill="1" applyBorder="1" applyAlignment="1">
      <alignment vertical="top"/>
    </xf>
    <xf numFmtId="0" fontId="9" fillId="4" borderId="3" xfId="2" applyFont="1" applyFill="1" applyBorder="1" applyAlignment="1">
      <alignment vertical="top"/>
    </xf>
    <xf numFmtId="0" fontId="27" fillId="0" borderId="0" xfId="2" applyFont="1" applyAlignment="1">
      <alignment horizontal="center" vertical="center" wrapText="1"/>
    </xf>
    <xf numFmtId="0" fontId="27" fillId="0" borderId="5" xfId="2" applyFont="1" applyBorder="1" applyAlignment="1">
      <alignment horizontal="center" vertical="center" wrapText="1"/>
    </xf>
    <xf numFmtId="1" fontId="5" fillId="3" borderId="1" xfId="1" applyNumberFormat="1" applyFont="1" applyFill="1" applyBorder="1" applyAlignment="1">
      <alignment horizontal="center" vertical="center" wrapText="1"/>
    </xf>
  </cellXfs>
  <cellStyles count="10">
    <cellStyle name="Hipervínculo" xfId="5" builtinId="8"/>
    <cellStyle name="Normal" xfId="0" builtinId="0"/>
    <cellStyle name="Normal 2" xfId="2" xr:uid="{00000000-0005-0000-0000-000002000000}"/>
    <cellStyle name="Normal 2 2" xfId="4" xr:uid="{00000000-0005-0000-0000-000003000000}"/>
    <cellStyle name="Normal 2 2 2" xfId="8" xr:uid="{00000000-0005-0000-0000-000004000000}"/>
    <cellStyle name="Normal 2 3" xfId="6" xr:uid="{00000000-0005-0000-0000-000005000000}"/>
    <cellStyle name="Normal 3" xfId="7" xr:uid="{00000000-0005-0000-0000-000006000000}"/>
    <cellStyle name="Porcentaje" xfId="1" builtinId="5"/>
    <cellStyle name="Porcentaje 2" xfId="3" xr:uid="{00000000-0005-0000-0000-000008000000}"/>
    <cellStyle name="Porcentaje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1E795B3D-CD35-482A-9749-7299D36CF7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C9D88AAC-5555-4E44-BA22-7D395BA319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96A57124-E649-4827-8D76-78FA569672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850DCF2B-AD89-44A5-8E1B-0E76C524CE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3C2E193B-B00F-4CCA-9607-FBE40232CD8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123825</xdr:rowOff>
    </xdr:from>
    <xdr:to>
      <xdr:col>1</xdr:col>
      <xdr:colOff>485774</xdr:colOff>
      <xdr:row>2</xdr:row>
      <xdr:rowOff>371475</xdr:rowOff>
    </xdr:to>
    <xdr:pic>
      <xdr:nvPicPr>
        <xdr:cNvPr id="2" name="Imagen 1">
          <a:extLst>
            <a:ext uri="{FF2B5EF4-FFF2-40B4-BE49-F238E27FC236}">
              <a16:creationId xmlns:a16="http://schemas.microsoft.com/office/drawing/2014/main" id="{0C77C445-7396-4128-A6E7-EF693F686B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123825"/>
          <a:ext cx="2409825"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270782</xdr:colOff>
      <xdr:row>1</xdr:row>
      <xdr:rowOff>1361</xdr:rowOff>
    </xdr:from>
    <xdr:to>
      <xdr:col>1</xdr:col>
      <xdr:colOff>231321</xdr:colOff>
      <xdr:row>2</xdr:row>
      <xdr:rowOff>612321</xdr:rowOff>
    </xdr:to>
    <xdr:pic>
      <xdr:nvPicPr>
        <xdr:cNvPr id="2" name="Imagen 1">
          <a:extLst>
            <a:ext uri="{FF2B5EF4-FFF2-40B4-BE49-F238E27FC236}">
              <a16:creationId xmlns:a16="http://schemas.microsoft.com/office/drawing/2014/main" id="{5445CA93-845F-45ED-AA65-477754783B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782" y="191861"/>
          <a:ext cx="3566432" cy="774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efreshError="1">
        <row r="6">
          <cell r="T6">
            <v>0</v>
          </cell>
          <cell r="X6">
            <v>0</v>
          </cell>
          <cell r="AB6">
            <v>0</v>
          </cell>
        </row>
        <row r="11">
          <cell r="T11">
            <v>0</v>
          </cell>
          <cell r="X11">
            <v>0</v>
          </cell>
          <cell r="AB11">
            <v>0</v>
          </cell>
        </row>
        <row r="17">
          <cell r="T17">
            <v>0</v>
          </cell>
          <cell r="X17">
            <v>0</v>
          </cell>
          <cell r="AB17">
            <v>0</v>
          </cell>
        </row>
        <row r="18">
          <cell r="T18">
            <v>0</v>
          </cell>
          <cell r="X18">
            <v>0</v>
          </cell>
          <cell r="AB18">
            <v>0</v>
          </cell>
        </row>
        <row r="27">
          <cell r="T27">
            <v>0</v>
          </cell>
          <cell r="X27">
            <v>0</v>
          </cell>
          <cell r="AB2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opLeftCell="A15" zoomScale="50" zoomScaleNormal="50" workbookViewId="0">
      <selection activeCell="I19" sqref="I19"/>
    </sheetView>
  </sheetViews>
  <sheetFormatPr baseColWidth="10" defaultRowHeight="16.5" x14ac:dyDescent="0.3"/>
  <cols>
    <col min="1" max="1" width="22.42578125" style="10" customWidth="1"/>
    <col min="2" max="2" width="33.85546875" style="8" customWidth="1"/>
    <col min="3" max="3" width="35.42578125" style="8" customWidth="1"/>
    <col min="4" max="4" width="13.42578125" style="8" customWidth="1"/>
    <col min="5" max="5" width="11.5703125" style="8" customWidth="1"/>
    <col min="6" max="6" width="13.28515625" style="9" customWidth="1"/>
    <col min="7" max="7" width="11.5703125" style="9" customWidth="1"/>
    <col min="8" max="8" width="11.7109375" style="9" customWidth="1"/>
    <col min="9" max="9" width="17.42578125" style="9" customWidth="1"/>
    <col min="10" max="10" width="56.42578125" style="9" customWidth="1"/>
    <col min="11" max="16" width="56.42578125" style="8" customWidth="1"/>
    <col min="17" max="17" width="25.85546875" style="8" customWidth="1"/>
    <col min="18" max="18" width="28.42578125" style="8" customWidth="1"/>
    <col min="19" max="19" width="33.140625" style="8" customWidth="1"/>
  </cols>
  <sheetData>
    <row r="1" spans="1:21" ht="14.45" customHeight="1" x14ac:dyDescent="0.3">
      <c r="D1" s="147" t="s">
        <v>131</v>
      </c>
      <c r="E1" s="147"/>
      <c r="F1" s="147"/>
      <c r="G1" s="147"/>
      <c r="H1" s="147"/>
    </row>
    <row r="2" spans="1:21" ht="33.6" customHeight="1" x14ac:dyDescent="0.3">
      <c r="D2" s="147"/>
      <c r="E2" s="147"/>
      <c r="F2" s="147"/>
      <c r="G2" s="147"/>
      <c r="H2" s="147"/>
    </row>
    <row r="3" spans="1:21" x14ac:dyDescent="0.3">
      <c r="D3" s="147"/>
      <c r="E3" s="147"/>
      <c r="F3" s="147"/>
      <c r="G3" s="147"/>
      <c r="H3" s="147"/>
    </row>
    <row r="7" spans="1:21" ht="26.1" customHeight="1" x14ac:dyDescent="0.3">
      <c r="K7" s="8">
        <v>1</v>
      </c>
    </row>
    <row r="8" spans="1:21" ht="30.6" customHeight="1" thickBot="1" x14ac:dyDescent="0.35"/>
    <row r="9" spans="1:21" ht="30.6" customHeight="1" x14ac:dyDescent="0.25">
      <c r="A9" s="148" t="s">
        <v>130</v>
      </c>
      <c r="B9" s="133" t="s">
        <v>129</v>
      </c>
      <c r="C9" s="143" t="s">
        <v>0</v>
      </c>
      <c r="D9" s="133" t="s">
        <v>1</v>
      </c>
      <c r="E9" s="133" t="s">
        <v>2</v>
      </c>
      <c r="F9" s="133" t="s">
        <v>128</v>
      </c>
      <c r="G9" s="143" t="s">
        <v>127</v>
      </c>
      <c r="H9" s="133" t="s">
        <v>126</v>
      </c>
      <c r="I9" s="140" t="s">
        <v>125</v>
      </c>
      <c r="J9" s="141"/>
      <c r="K9" s="133" t="s">
        <v>124</v>
      </c>
      <c r="L9" s="133" t="s">
        <v>123</v>
      </c>
      <c r="M9" s="133" t="s">
        <v>122</v>
      </c>
      <c r="N9" s="133" t="s">
        <v>121</v>
      </c>
      <c r="O9" s="133" t="s">
        <v>120</v>
      </c>
      <c r="P9" s="133" t="s">
        <v>119</v>
      </c>
      <c r="Q9" s="133" t="s">
        <v>118</v>
      </c>
      <c r="R9" s="133" t="s">
        <v>117</v>
      </c>
      <c r="S9" s="135" t="s">
        <v>116</v>
      </c>
    </row>
    <row r="10" spans="1:21" ht="45.6" customHeight="1" x14ac:dyDescent="0.25">
      <c r="A10" s="149"/>
      <c r="B10" s="134"/>
      <c r="C10" s="144"/>
      <c r="D10" s="134"/>
      <c r="E10" s="134"/>
      <c r="F10" s="134"/>
      <c r="G10" s="144"/>
      <c r="H10" s="134"/>
      <c r="I10" s="14" t="s">
        <v>115</v>
      </c>
      <c r="J10" s="14" t="s">
        <v>114</v>
      </c>
      <c r="K10" s="134"/>
      <c r="L10" s="134"/>
      <c r="M10" s="134"/>
      <c r="N10" s="134"/>
      <c r="O10" s="134"/>
      <c r="P10" s="134"/>
      <c r="Q10" s="134"/>
      <c r="R10" s="134"/>
      <c r="S10" s="136"/>
    </row>
    <row r="11" spans="1:21" ht="299.25" x14ac:dyDescent="0.25">
      <c r="A11" s="145"/>
      <c r="B11" s="142" t="s">
        <v>113</v>
      </c>
      <c r="C11" s="15" t="s">
        <v>6</v>
      </c>
      <c r="D11" s="15" t="s">
        <v>7</v>
      </c>
      <c r="E11" s="15" t="s">
        <v>8</v>
      </c>
      <c r="F11" s="16">
        <v>1179</v>
      </c>
      <c r="G11" s="16">
        <v>1600</v>
      </c>
      <c r="H11" s="17">
        <v>400</v>
      </c>
      <c r="I11" s="18">
        <v>200</v>
      </c>
      <c r="J11" s="19" t="s">
        <v>112</v>
      </c>
      <c r="K11" s="15" t="s">
        <v>94</v>
      </c>
      <c r="L11" s="15" t="s">
        <v>91</v>
      </c>
      <c r="M11" s="15" t="s">
        <v>90</v>
      </c>
      <c r="N11" s="20" t="s">
        <v>107</v>
      </c>
      <c r="O11" s="20" t="s">
        <v>92</v>
      </c>
      <c r="P11" s="21" t="s">
        <v>82</v>
      </c>
      <c r="Q11" s="15" t="s">
        <v>105</v>
      </c>
      <c r="R11" s="20" t="s">
        <v>104</v>
      </c>
      <c r="S11" s="22" t="s">
        <v>103</v>
      </c>
      <c r="T11" s="23"/>
      <c r="U11" s="11"/>
    </row>
    <row r="12" spans="1:21" ht="141.75" x14ac:dyDescent="0.25">
      <c r="A12" s="145"/>
      <c r="B12" s="142"/>
      <c r="C12" s="24" t="s">
        <v>9</v>
      </c>
      <c r="D12" s="25" t="s">
        <v>10</v>
      </c>
      <c r="E12" s="25" t="s">
        <v>11</v>
      </c>
      <c r="F12" s="26">
        <v>8011</v>
      </c>
      <c r="G12" s="26">
        <v>24000</v>
      </c>
      <c r="H12" s="26">
        <v>6000</v>
      </c>
      <c r="I12" s="26">
        <v>4170</v>
      </c>
      <c r="J12" s="27" t="s">
        <v>111</v>
      </c>
      <c r="K12" s="25" t="s">
        <v>94</v>
      </c>
      <c r="L12" s="25" t="s">
        <v>91</v>
      </c>
      <c r="M12" s="25" t="s">
        <v>90</v>
      </c>
      <c r="N12" s="25" t="s">
        <v>107</v>
      </c>
      <c r="O12" s="25" t="s">
        <v>92</v>
      </c>
      <c r="P12" s="25" t="s">
        <v>82</v>
      </c>
      <c r="Q12" s="25" t="s">
        <v>105</v>
      </c>
      <c r="R12" s="25" t="s">
        <v>104</v>
      </c>
      <c r="S12" s="28" t="s">
        <v>103</v>
      </c>
      <c r="T12" s="23"/>
      <c r="U12" s="11"/>
    </row>
    <row r="13" spans="1:21" ht="236.25" x14ac:dyDescent="0.25">
      <c r="A13" s="145"/>
      <c r="B13" s="142"/>
      <c r="C13" s="15" t="s">
        <v>12</v>
      </c>
      <c r="D13" s="15" t="s">
        <v>7</v>
      </c>
      <c r="E13" s="29" t="s">
        <v>11</v>
      </c>
      <c r="F13" s="30">
        <v>8</v>
      </c>
      <c r="G13" s="17">
        <v>40</v>
      </c>
      <c r="H13" s="17">
        <v>10</v>
      </c>
      <c r="I13" s="31">
        <v>5</v>
      </c>
      <c r="J13" s="32" t="s">
        <v>110</v>
      </c>
      <c r="K13" s="15" t="s">
        <v>94</v>
      </c>
      <c r="L13" s="15" t="s">
        <v>91</v>
      </c>
      <c r="M13" s="15" t="s">
        <v>90</v>
      </c>
      <c r="N13" s="20" t="s">
        <v>107</v>
      </c>
      <c r="O13" s="20" t="s">
        <v>92</v>
      </c>
      <c r="P13" s="21" t="s">
        <v>82</v>
      </c>
      <c r="Q13" s="15" t="s">
        <v>105</v>
      </c>
      <c r="R13" s="20" t="s">
        <v>104</v>
      </c>
      <c r="S13" s="22" t="s">
        <v>103</v>
      </c>
      <c r="T13" s="23"/>
      <c r="U13" s="11"/>
    </row>
    <row r="14" spans="1:21" ht="393.75" x14ac:dyDescent="0.25">
      <c r="A14" s="145"/>
      <c r="B14" s="137" t="s">
        <v>109</v>
      </c>
      <c r="C14" s="24" t="s">
        <v>13</v>
      </c>
      <c r="D14" s="25" t="s">
        <v>7</v>
      </c>
      <c r="E14" s="25" t="s">
        <v>14</v>
      </c>
      <c r="F14" s="26">
        <v>3</v>
      </c>
      <c r="G14" s="26">
        <v>8</v>
      </c>
      <c r="H14" s="26">
        <v>2</v>
      </c>
      <c r="I14" s="26">
        <v>2</v>
      </c>
      <c r="J14" s="27" t="s">
        <v>108</v>
      </c>
      <c r="K14" s="25" t="s">
        <v>94</v>
      </c>
      <c r="L14" s="25" t="s">
        <v>91</v>
      </c>
      <c r="M14" s="25" t="s">
        <v>90</v>
      </c>
      <c r="N14" s="25" t="s">
        <v>107</v>
      </c>
      <c r="O14" s="25" t="s">
        <v>92</v>
      </c>
      <c r="P14" s="25" t="s">
        <v>82</v>
      </c>
      <c r="Q14" s="25" t="s">
        <v>81</v>
      </c>
      <c r="R14" s="25" t="s">
        <v>80</v>
      </c>
      <c r="S14" s="28" t="s">
        <v>79</v>
      </c>
      <c r="T14" s="23"/>
      <c r="U14" s="11"/>
    </row>
    <row r="15" spans="1:21" ht="204.75" x14ac:dyDescent="0.25">
      <c r="A15" s="145"/>
      <c r="B15" s="138"/>
      <c r="C15" s="15" t="s">
        <v>15</v>
      </c>
      <c r="D15" s="21" t="s">
        <v>7</v>
      </c>
      <c r="E15" s="33" t="s">
        <v>14</v>
      </c>
      <c r="F15" s="31">
        <v>4</v>
      </c>
      <c r="G15" s="17">
        <v>12</v>
      </c>
      <c r="H15" s="31">
        <v>5</v>
      </c>
      <c r="I15" s="17">
        <v>0</v>
      </c>
      <c r="J15" s="32" t="s">
        <v>106</v>
      </c>
      <c r="K15" s="15" t="s">
        <v>94</v>
      </c>
      <c r="L15" s="15" t="s">
        <v>91</v>
      </c>
      <c r="M15" s="15" t="s">
        <v>90</v>
      </c>
      <c r="N15" s="20" t="s">
        <v>100</v>
      </c>
      <c r="O15" s="20" t="s">
        <v>92</v>
      </c>
      <c r="P15" s="21" t="s">
        <v>82</v>
      </c>
      <c r="Q15" s="33" t="s">
        <v>105</v>
      </c>
      <c r="R15" s="20" t="s">
        <v>104</v>
      </c>
      <c r="S15" s="22" t="s">
        <v>103</v>
      </c>
      <c r="T15" s="23"/>
      <c r="U15" s="11"/>
    </row>
    <row r="16" spans="1:21" ht="197.25" customHeight="1" x14ac:dyDescent="0.25">
      <c r="A16" s="145"/>
      <c r="B16" s="139"/>
      <c r="C16" s="24" t="s">
        <v>16</v>
      </c>
      <c r="D16" s="25" t="s">
        <v>10</v>
      </c>
      <c r="E16" s="25" t="s">
        <v>11</v>
      </c>
      <c r="F16" s="26">
        <v>22000</v>
      </c>
      <c r="G16" s="26">
        <v>88000</v>
      </c>
      <c r="H16" s="26">
        <v>22000</v>
      </c>
      <c r="I16" s="26">
        <v>4329</v>
      </c>
      <c r="J16" s="27" t="s">
        <v>132</v>
      </c>
      <c r="K16" s="25" t="s">
        <v>94</v>
      </c>
      <c r="L16" s="25" t="s">
        <v>91</v>
      </c>
      <c r="M16" s="25" t="s">
        <v>90</v>
      </c>
      <c r="N16" s="25" t="s">
        <v>100</v>
      </c>
      <c r="O16" s="25" t="s">
        <v>92</v>
      </c>
      <c r="P16" s="25" t="s">
        <v>82</v>
      </c>
      <c r="Q16" s="25" t="s">
        <v>81</v>
      </c>
      <c r="R16" s="25" t="s">
        <v>80</v>
      </c>
      <c r="S16" s="28" t="s">
        <v>79</v>
      </c>
      <c r="T16" s="23"/>
      <c r="U16" s="11"/>
    </row>
    <row r="17" spans="1:21" ht="79.5" customHeight="1" x14ac:dyDescent="0.25">
      <c r="A17" s="145"/>
      <c r="B17" s="34" t="s">
        <v>102</v>
      </c>
      <c r="C17" s="35" t="s">
        <v>17</v>
      </c>
      <c r="D17" s="21" t="s">
        <v>18</v>
      </c>
      <c r="E17" s="33" t="s">
        <v>19</v>
      </c>
      <c r="F17" s="36">
        <v>0</v>
      </c>
      <c r="G17" s="37">
        <v>1</v>
      </c>
      <c r="H17" s="38">
        <v>25</v>
      </c>
      <c r="I17" s="36">
        <v>0.12</v>
      </c>
      <c r="J17" s="39" t="s">
        <v>101</v>
      </c>
      <c r="K17" s="15" t="s">
        <v>94</v>
      </c>
      <c r="L17" s="15" t="s">
        <v>91</v>
      </c>
      <c r="M17" s="15" t="s">
        <v>90</v>
      </c>
      <c r="N17" s="20" t="s">
        <v>100</v>
      </c>
      <c r="O17" s="20" t="s">
        <v>92</v>
      </c>
      <c r="P17" s="21" t="s">
        <v>82</v>
      </c>
      <c r="Q17" s="33" t="s">
        <v>99</v>
      </c>
      <c r="R17" s="21" t="s">
        <v>98</v>
      </c>
      <c r="S17" s="22" t="s">
        <v>97</v>
      </c>
      <c r="T17" s="23"/>
      <c r="U17" s="11"/>
    </row>
    <row r="18" spans="1:21" ht="92.25" customHeight="1" thickBot="1" x14ac:dyDescent="0.3">
      <c r="A18" s="146"/>
      <c r="B18" s="40" t="s">
        <v>96</v>
      </c>
      <c r="C18" s="24" t="s">
        <v>20</v>
      </c>
      <c r="D18" s="25" t="s">
        <v>10</v>
      </c>
      <c r="E18" s="25" t="s">
        <v>19</v>
      </c>
      <c r="F18" s="26">
        <v>0</v>
      </c>
      <c r="G18" s="26">
        <v>100</v>
      </c>
      <c r="H18" s="41">
        <v>0.25</v>
      </c>
      <c r="I18" s="42">
        <v>0.12</v>
      </c>
      <c r="J18" s="43" t="s">
        <v>95</v>
      </c>
      <c r="K18" s="25" t="s">
        <v>94</v>
      </c>
      <c r="L18" s="25" t="s">
        <v>91</v>
      </c>
      <c r="M18" s="25" t="s">
        <v>90</v>
      </c>
      <c r="N18" s="25" t="s">
        <v>93</v>
      </c>
      <c r="O18" s="25" t="s">
        <v>92</v>
      </c>
      <c r="P18" s="25" t="s">
        <v>82</v>
      </c>
      <c r="Q18" s="25" t="s">
        <v>81</v>
      </c>
      <c r="R18" s="25" t="s">
        <v>80</v>
      </c>
      <c r="S18" s="28" t="s">
        <v>79</v>
      </c>
      <c r="T18" s="23"/>
      <c r="U18" s="11"/>
    </row>
    <row r="19" spans="1:21" ht="141.75" x14ac:dyDescent="0.25">
      <c r="A19" s="47" t="s">
        <v>89</v>
      </c>
      <c r="B19" s="48" t="s">
        <v>88</v>
      </c>
      <c r="C19" s="20" t="s">
        <v>21</v>
      </c>
      <c r="D19" s="20" t="s">
        <v>18</v>
      </c>
      <c r="E19" s="20" t="s">
        <v>22</v>
      </c>
      <c r="F19" s="44">
        <v>84.2</v>
      </c>
      <c r="G19" s="44">
        <v>90</v>
      </c>
      <c r="H19" s="44">
        <v>87</v>
      </c>
      <c r="I19" s="45">
        <v>0.89</v>
      </c>
      <c r="J19" s="46" t="s">
        <v>87</v>
      </c>
      <c r="K19" s="20" t="s">
        <v>86</v>
      </c>
      <c r="L19" s="20" t="s">
        <v>85</v>
      </c>
      <c r="M19" s="20" t="s">
        <v>84</v>
      </c>
      <c r="N19" s="20" t="s">
        <v>83</v>
      </c>
      <c r="O19" s="49"/>
      <c r="P19" s="20" t="s">
        <v>82</v>
      </c>
      <c r="Q19" s="20" t="s">
        <v>81</v>
      </c>
      <c r="R19" s="20" t="s">
        <v>80</v>
      </c>
      <c r="S19" s="22" t="s">
        <v>79</v>
      </c>
      <c r="T19" s="23"/>
      <c r="U19" s="11"/>
    </row>
    <row r="20" spans="1:21" x14ac:dyDescent="0.3">
      <c r="C20" s="12"/>
      <c r="D20" s="12"/>
      <c r="E20" s="12"/>
      <c r="F20" s="13"/>
      <c r="G20" s="13"/>
      <c r="H20" s="13"/>
      <c r="I20" s="13"/>
      <c r="J20" s="13"/>
      <c r="K20" s="12"/>
      <c r="L20" s="12"/>
      <c r="M20" s="12"/>
      <c r="N20" s="12"/>
      <c r="O20" s="12"/>
      <c r="P20" s="12"/>
      <c r="Q20" s="12"/>
      <c r="R20" s="12"/>
      <c r="S20" s="12"/>
      <c r="T20" s="11"/>
      <c r="U20" s="11"/>
    </row>
    <row r="21" spans="1:21" x14ac:dyDescent="0.3">
      <c r="C21" s="12"/>
      <c r="D21" s="12"/>
      <c r="E21" s="12"/>
      <c r="F21" s="13"/>
      <c r="G21" s="13"/>
      <c r="H21" s="13"/>
      <c r="I21" s="13"/>
      <c r="J21" s="13"/>
      <c r="K21" s="12"/>
      <c r="L21" s="12"/>
      <c r="M21" s="12"/>
      <c r="N21" s="12"/>
      <c r="O21" s="12"/>
      <c r="P21" s="12"/>
      <c r="Q21" s="12"/>
      <c r="R21" s="12"/>
      <c r="S21" s="12"/>
      <c r="T21" s="11"/>
      <c r="U21" s="11"/>
    </row>
    <row r="22" spans="1:21" x14ac:dyDescent="0.3">
      <c r="C22" s="12"/>
      <c r="D22" s="12"/>
      <c r="E22" s="12"/>
      <c r="F22" s="13"/>
      <c r="G22" s="13"/>
      <c r="H22" s="13"/>
      <c r="I22" s="13"/>
      <c r="J22" s="13"/>
      <c r="K22" s="12"/>
      <c r="L22" s="12"/>
      <c r="M22" s="12"/>
      <c r="N22" s="12"/>
      <c r="O22" s="12"/>
      <c r="P22" s="12"/>
      <c r="Q22" s="12"/>
      <c r="R22" s="12"/>
      <c r="S22" s="12"/>
      <c r="T22" s="11"/>
      <c r="U22" s="11"/>
    </row>
    <row r="23" spans="1:21" x14ac:dyDescent="0.3">
      <c r="C23" s="12"/>
      <c r="D23" s="12"/>
      <c r="E23" s="12"/>
      <c r="F23" s="13"/>
      <c r="G23" s="13"/>
      <c r="H23" s="13"/>
      <c r="I23" s="13"/>
      <c r="J23" s="13"/>
      <c r="K23" s="12"/>
      <c r="L23" s="12"/>
      <c r="M23" s="12"/>
      <c r="N23" s="12"/>
      <c r="O23" s="12"/>
      <c r="P23" s="12"/>
      <c r="Q23" s="12"/>
      <c r="R23" s="12"/>
      <c r="S23" s="12"/>
      <c r="T23" s="11"/>
      <c r="U23" s="11"/>
    </row>
    <row r="24" spans="1:21" x14ac:dyDescent="0.3">
      <c r="C24" s="12"/>
      <c r="D24" s="12"/>
      <c r="E24" s="12"/>
      <c r="F24" s="13"/>
      <c r="G24" s="13"/>
      <c r="H24" s="13"/>
      <c r="I24" s="13"/>
      <c r="J24" s="13"/>
      <c r="K24" s="12"/>
      <c r="L24" s="12"/>
      <c r="M24" s="12"/>
      <c r="N24" s="12"/>
      <c r="O24" s="12"/>
      <c r="P24" s="12"/>
      <c r="Q24" s="12"/>
      <c r="R24" s="12"/>
      <c r="S24" s="12"/>
      <c r="T24" s="11"/>
      <c r="U24" s="11"/>
    </row>
    <row r="25" spans="1:21" x14ac:dyDescent="0.3">
      <c r="C25" s="12"/>
      <c r="D25" s="12"/>
      <c r="E25" s="12"/>
      <c r="F25" s="13"/>
      <c r="G25" s="13"/>
      <c r="H25" s="13"/>
      <c r="I25" s="13"/>
      <c r="J25" s="13"/>
      <c r="K25" s="12"/>
      <c r="L25" s="12"/>
      <c r="M25" s="12"/>
      <c r="N25" s="12"/>
      <c r="O25" s="12"/>
      <c r="P25" s="12"/>
      <c r="Q25" s="12"/>
      <c r="R25" s="12"/>
      <c r="S25" s="12"/>
      <c r="T25" s="11"/>
      <c r="U25" s="11"/>
    </row>
    <row r="26" spans="1:21" x14ac:dyDescent="0.3">
      <c r="C26" s="12"/>
      <c r="D26" s="12"/>
      <c r="E26" s="12"/>
      <c r="F26" s="13"/>
      <c r="G26" s="13"/>
      <c r="H26" s="13"/>
      <c r="I26" s="13"/>
      <c r="J26" s="13"/>
      <c r="K26" s="12"/>
      <c r="L26" s="12"/>
      <c r="M26" s="12"/>
      <c r="N26" s="12"/>
      <c r="O26" s="12"/>
      <c r="P26" s="12"/>
      <c r="Q26" s="12"/>
      <c r="R26" s="12"/>
      <c r="S26" s="12"/>
      <c r="T26" s="11"/>
      <c r="U26" s="11"/>
    </row>
    <row r="27" spans="1:21" x14ac:dyDescent="0.3">
      <c r="C27" s="12"/>
      <c r="D27" s="12"/>
      <c r="E27" s="12"/>
      <c r="F27" s="13"/>
      <c r="G27" s="13"/>
      <c r="H27" s="13"/>
      <c r="I27" s="13"/>
      <c r="J27" s="13"/>
      <c r="K27" s="12"/>
      <c r="L27" s="12"/>
      <c r="M27" s="12"/>
      <c r="N27" s="12"/>
      <c r="O27" s="12"/>
      <c r="P27" s="12"/>
      <c r="Q27" s="12"/>
      <c r="R27" s="12"/>
      <c r="S27" s="12"/>
      <c r="T27" s="11"/>
      <c r="U27" s="11"/>
    </row>
    <row r="28" spans="1:21" x14ac:dyDescent="0.3">
      <c r="C28" s="12"/>
      <c r="D28" s="12"/>
      <c r="E28" s="12"/>
      <c r="F28" s="13"/>
      <c r="G28" s="13"/>
      <c r="H28" s="13"/>
      <c r="I28" s="13"/>
      <c r="J28" s="13"/>
      <c r="K28" s="12"/>
      <c r="L28" s="12"/>
      <c r="M28" s="12"/>
      <c r="N28" s="12"/>
      <c r="O28" s="12"/>
      <c r="P28" s="12"/>
      <c r="Q28" s="12"/>
      <c r="R28" s="12"/>
      <c r="S28" s="12"/>
      <c r="T28" s="11"/>
      <c r="U28" s="11"/>
    </row>
    <row r="29" spans="1:21" x14ac:dyDescent="0.3">
      <c r="C29" s="12"/>
      <c r="D29" s="12"/>
      <c r="E29" s="12"/>
      <c r="F29" s="13"/>
      <c r="G29" s="13"/>
      <c r="H29" s="13"/>
      <c r="I29" s="13"/>
      <c r="J29" s="13"/>
      <c r="K29" s="12"/>
      <c r="L29" s="12"/>
      <c r="M29" s="12"/>
      <c r="N29" s="12"/>
      <c r="O29" s="12"/>
      <c r="P29" s="12"/>
      <c r="Q29" s="12"/>
      <c r="R29" s="12"/>
      <c r="S29" s="12"/>
      <c r="T29" s="11"/>
      <c r="U29" s="11"/>
    </row>
    <row r="30" spans="1:21" x14ac:dyDescent="0.3">
      <c r="C30" s="12"/>
      <c r="D30" s="12"/>
      <c r="E30" s="12"/>
      <c r="F30" s="13"/>
      <c r="G30" s="13"/>
      <c r="H30" s="13"/>
      <c r="I30" s="13"/>
      <c r="J30" s="13"/>
      <c r="K30" s="12"/>
      <c r="L30" s="12"/>
      <c r="M30" s="12"/>
      <c r="N30" s="12"/>
      <c r="O30" s="12"/>
      <c r="P30" s="12"/>
      <c r="Q30" s="12"/>
      <c r="R30" s="12"/>
      <c r="S30" s="12"/>
      <c r="T30" s="11"/>
      <c r="U30" s="11"/>
    </row>
    <row r="31" spans="1:21" x14ac:dyDescent="0.3">
      <c r="C31" s="12"/>
      <c r="D31" s="12"/>
      <c r="E31" s="12"/>
      <c r="F31" s="13"/>
      <c r="G31" s="13"/>
      <c r="H31" s="13"/>
      <c r="I31" s="13"/>
      <c r="J31" s="13"/>
      <c r="K31" s="12"/>
      <c r="L31" s="12"/>
      <c r="M31" s="12"/>
      <c r="N31" s="12"/>
      <c r="O31" s="12"/>
      <c r="P31" s="12"/>
      <c r="Q31" s="12"/>
      <c r="R31" s="12"/>
      <c r="S31" s="12"/>
      <c r="T31" s="11"/>
      <c r="U31" s="11"/>
    </row>
    <row r="32" spans="1:21" x14ac:dyDescent="0.3">
      <c r="C32" s="12"/>
      <c r="D32" s="12"/>
      <c r="E32" s="12"/>
      <c r="F32" s="13"/>
      <c r="G32" s="13"/>
      <c r="H32" s="13"/>
      <c r="I32" s="13"/>
      <c r="J32" s="13"/>
      <c r="K32" s="12"/>
      <c r="L32" s="12"/>
      <c r="M32" s="12"/>
      <c r="N32" s="12"/>
      <c r="O32" s="12"/>
      <c r="P32" s="12"/>
      <c r="Q32" s="12"/>
      <c r="R32" s="12"/>
      <c r="S32" s="12"/>
      <c r="T32" s="11"/>
      <c r="U32" s="11"/>
    </row>
    <row r="33" spans="3:21" x14ac:dyDescent="0.3">
      <c r="C33" s="12"/>
      <c r="D33" s="12"/>
      <c r="E33" s="12"/>
      <c r="F33" s="13"/>
      <c r="G33" s="13"/>
      <c r="H33" s="13"/>
      <c r="I33" s="13"/>
      <c r="J33" s="13"/>
      <c r="K33" s="12"/>
      <c r="L33" s="12"/>
      <c r="M33" s="12"/>
      <c r="N33" s="12"/>
      <c r="O33" s="12"/>
      <c r="P33" s="12"/>
      <c r="Q33" s="12"/>
      <c r="R33" s="12"/>
      <c r="S33" s="12"/>
      <c r="T33" s="11"/>
      <c r="U33" s="11"/>
    </row>
    <row r="34" spans="3:21" x14ac:dyDescent="0.3">
      <c r="C34" s="12"/>
      <c r="D34" s="12"/>
      <c r="E34" s="12"/>
      <c r="F34" s="13"/>
      <c r="G34" s="13"/>
      <c r="H34" s="13"/>
      <c r="I34" s="13"/>
      <c r="J34" s="13"/>
      <c r="K34" s="12"/>
      <c r="L34" s="12"/>
      <c r="M34" s="12"/>
      <c r="N34" s="12"/>
      <c r="O34" s="12"/>
      <c r="P34" s="12"/>
      <c r="Q34" s="12"/>
      <c r="R34" s="12"/>
      <c r="S34" s="12"/>
      <c r="T34" s="11"/>
      <c r="U34" s="11"/>
    </row>
    <row r="35" spans="3:21" x14ac:dyDescent="0.3">
      <c r="C35" s="12"/>
      <c r="D35" s="12"/>
      <c r="E35" s="12"/>
      <c r="F35" s="13"/>
      <c r="G35" s="13"/>
      <c r="H35" s="13"/>
      <c r="I35" s="13"/>
      <c r="J35" s="13"/>
      <c r="K35" s="12"/>
      <c r="L35" s="12"/>
      <c r="M35" s="12"/>
      <c r="N35" s="12"/>
      <c r="O35" s="12"/>
      <c r="P35" s="12"/>
      <c r="Q35" s="12"/>
      <c r="R35" s="12"/>
      <c r="S35" s="12"/>
      <c r="T35" s="11"/>
      <c r="U35" s="11"/>
    </row>
    <row r="36" spans="3:21" x14ac:dyDescent="0.3">
      <c r="C36" s="12"/>
      <c r="D36" s="12"/>
      <c r="E36" s="12"/>
      <c r="F36" s="13"/>
      <c r="G36" s="13"/>
      <c r="H36" s="13"/>
      <c r="I36" s="13"/>
      <c r="J36" s="13"/>
      <c r="K36" s="12"/>
      <c r="L36" s="12"/>
      <c r="M36" s="12"/>
      <c r="N36" s="12"/>
      <c r="O36" s="12"/>
      <c r="P36" s="12"/>
      <c r="Q36" s="12"/>
      <c r="R36" s="12"/>
      <c r="S36" s="12"/>
      <c r="T36" s="11"/>
      <c r="U36" s="11"/>
    </row>
    <row r="37" spans="3:21" x14ac:dyDescent="0.3">
      <c r="C37" s="12"/>
      <c r="D37" s="12"/>
      <c r="E37" s="12"/>
      <c r="F37" s="13"/>
      <c r="G37" s="13"/>
      <c r="H37" s="13"/>
      <c r="I37" s="13"/>
      <c r="J37" s="13"/>
      <c r="K37" s="12"/>
      <c r="L37" s="12"/>
      <c r="M37" s="12"/>
      <c r="N37" s="12"/>
      <c r="O37" s="12"/>
      <c r="P37" s="12"/>
      <c r="Q37" s="12"/>
      <c r="R37" s="12"/>
      <c r="S37" s="12"/>
      <c r="T37" s="11"/>
      <c r="U37" s="11"/>
    </row>
    <row r="38" spans="3:21" x14ac:dyDescent="0.3">
      <c r="C38" s="12"/>
      <c r="D38" s="12"/>
      <c r="E38" s="12"/>
      <c r="F38" s="13"/>
      <c r="G38" s="13"/>
      <c r="H38" s="13"/>
      <c r="I38" s="13"/>
      <c r="J38" s="13"/>
      <c r="K38" s="12"/>
      <c r="L38" s="12"/>
      <c r="M38" s="12"/>
      <c r="N38" s="12"/>
      <c r="O38" s="12"/>
      <c r="P38" s="12"/>
      <c r="Q38" s="12"/>
      <c r="R38" s="12"/>
      <c r="S38" s="12"/>
      <c r="T38" s="11"/>
      <c r="U38" s="11"/>
    </row>
    <row r="39" spans="3:21" x14ac:dyDescent="0.3">
      <c r="C39" s="12"/>
      <c r="D39" s="12"/>
      <c r="E39" s="12"/>
      <c r="F39" s="13"/>
      <c r="G39" s="13"/>
      <c r="H39" s="13"/>
      <c r="I39" s="13"/>
      <c r="J39" s="13"/>
      <c r="K39" s="12"/>
      <c r="L39" s="12"/>
      <c r="M39" s="12"/>
      <c r="N39" s="12"/>
      <c r="O39" s="12"/>
      <c r="P39" s="12"/>
      <c r="Q39" s="12"/>
      <c r="R39" s="12"/>
      <c r="S39" s="12"/>
      <c r="T39" s="11"/>
      <c r="U39" s="11"/>
    </row>
  </sheetData>
  <autoFilter ref="A9:S19" xr:uid="{00000000-0009-0000-0000-000000000000}">
    <filterColumn colId="8" showButton="0"/>
  </autoFilter>
  <mergeCells count="22">
    <mergeCell ref="A11:A18"/>
    <mergeCell ref="D1:H3"/>
    <mergeCell ref="N9:N10"/>
    <mergeCell ref="G9:G10"/>
    <mergeCell ref="H9:H10"/>
    <mergeCell ref="K9:K10"/>
    <mergeCell ref="L9:L10"/>
    <mergeCell ref="A9:A10"/>
    <mergeCell ref="P9:P10"/>
    <mergeCell ref="Q9:Q10"/>
    <mergeCell ref="R9:R10"/>
    <mergeCell ref="S9:S10"/>
    <mergeCell ref="B14:B16"/>
    <mergeCell ref="M9:M10"/>
    <mergeCell ref="F9:F10"/>
    <mergeCell ref="I9:J9"/>
    <mergeCell ref="O9:O10"/>
    <mergeCell ref="B11:B13"/>
    <mergeCell ref="B9:B10"/>
    <mergeCell ref="C9:C10"/>
    <mergeCell ref="D9:D10"/>
    <mergeCell ref="E9:E10"/>
  </mergeCells>
  <hyperlinks>
    <hyperlink ref="S11" r:id="rId1" xr:uid="{00000000-0004-0000-0000-000000000000}"/>
    <hyperlink ref="S12" r:id="rId2" xr:uid="{00000000-0004-0000-0000-000001000000}"/>
    <hyperlink ref="S13" r:id="rId3" xr:uid="{00000000-0004-0000-0000-000002000000}"/>
    <hyperlink ref="S15" r:id="rId4" xr:uid="{00000000-0004-0000-0000-000003000000}"/>
    <hyperlink ref="S14" r:id="rId5" xr:uid="{00000000-0004-0000-0000-000004000000}"/>
    <hyperlink ref="S16" r:id="rId6" xr:uid="{00000000-0004-0000-0000-000005000000}"/>
    <hyperlink ref="S18" r:id="rId7" xr:uid="{00000000-0004-0000-0000-000006000000}"/>
    <hyperlink ref="S17" r:id="rId8" xr:uid="{00000000-0004-0000-0000-000007000000}"/>
    <hyperlink ref="S19"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tabSelected="1" workbookViewId="0">
      <selection activeCell="M8" sqref="M8"/>
    </sheetView>
  </sheetViews>
  <sheetFormatPr baseColWidth="10" defaultColWidth="11.42578125" defaultRowHeight="12" x14ac:dyDescent="0.2"/>
  <cols>
    <col min="1" max="1" width="31" style="50" customWidth="1"/>
    <col min="2" max="4" width="11.42578125" style="50"/>
    <col min="5" max="5" width="12.85546875" style="50" customWidth="1"/>
    <col min="6" max="8" width="11.42578125" style="50" customWidth="1"/>
    <col min="9" max="12" width="11.42578125" style="50" hidden="1" customWidth="1"/>
    <col min="13" max="13" width="11.42578125" style="50" customWidth="1"/>
    <col min="14" max="14" width="11.42578125" style="50"/>
    <col min="15" max="15" width="11.42578125" style="51"/>
    <col min="16" max="18" width="11.42578125" style="50" customWidth="1"/>
    <col min="19" max="19" width="11.42578125" style="50"/>
    <col min="20" max="20" width="87.42578125" style="50" customWidth="1"/>
    <col min="21" max="16384" width="11.42578125" style="50"/>
  </cols>
  <sheetData>
    <row r="1" spans="1:21" ht="12" customHeight="1" x14ac:dyDescent="0.2">
      <c r="A1" s="150" t="s">
        <v>133</v>
      </c>
      <c r="B1" s="150"/>
      <c r="C1" s="150"/>
      <c r="D1" s="150"/>
      <c r="E1" s="150"/>
      <c r="F1" s="150"/>
      <c r="G1" s="150"/>
      <c r="H1" s="150"/>
      <c r="I1" s="150"/>
      <c r="J1" s="150"/>
      <c r="K1" s="150"/>
      <c r="L1" s="150"/>
      <c r="M1" s="150"/>
      <c r="N1" s="150"/>
      <c r="O1" s="150"/>
      <c r="P1" s="150"/>
      <c r="Q1" s="150"/>
      <c r="R1" s="150"/>
      <c r="S1" s="150"/>
      <c r="T1" s="150"/>
    </row>
    <row r="2" spans="1:21" ht="12" customHeight="1" x14ac:dyDescent="0.2">
      <c r="A2" s="150"/>
      <c r="B2" s="150"/>
      <c r="C2" s="150"/>
      <c r="D2" s="150"/>
      <c r="E2" s="150"/>
      <c r="F2" s="150"/>
      <c r="G2" s="150"/>
      <c r="H2" s="150"/>
      <c r="I2" s="150"/>
      <c r="J2" s="150"/>
      <c r="K2" s="150"/>
      <c r="L2" s="150"/>
      <c r="M2" s="150"/>
      <c r="N2" s="150"/>
      <c r="O2" s="150"/>
      <c r="P2" s="150"/>
      <c r="Q2" s="150"/>
      <c r="R2" s="150"/>
      <c r="S2" s="150"/>
      <c r="T2" s="150"/>
    </row>
    <row r="3" spans="1:21" ht="44.25" customHeight="1" x14ac:dyDescent="0.2">
      <c r="A3" s="150"/>
      <c r="B3" s="150"/>
      <c r="C3" s="150"/>
      <c r="D3" s="150"/>
      <c r="E3" s="150"/>
      <c r="F3" s="150"/>
      <c r="G3" s="150"/>
      <c r="H3" s="150"/>
      <c r="I3" s="150"/>
      <c r="J3" s="150"/>
      <c r="K3" s="150"/>
      <c r="L3" s="150"/>
      <c r="M3" s="150"/>
      <c r="N3" s="150"/>
      <c r="O3" s="150"/>
      <c r="P3" s="150"/>
      <c r="Q3" s="150"/>
      <c r="R3" s="150"/>
      <c r="S3" s="150"/>
      <c r="T3" s="150"/>
    </row>
    <row r="4" spans="1:21" ht="16.5" customHeight="1" x14ac:dyDescent="0.2">
      <c r="A4" s="152" t="s">
        <v>0</v>
      </c>
      <c r="B4" s="151" t="s">
        <v>1</v>
      </c>
      <c r="C4" s="151" t="s">
        <v>2</v>
      </c>
      <c r="D4" s="151" t="s">
        <v>134</v>
      </c>
      <c r="E4" s="152" t="s">
        <v>135</v>
      </c>
      <c r="F4" s="151" t="s">
        <v>136</v>
      </c>
      <c r="G4" s="151" t="s">
        <v>137</v>
      </c>
      <c r="H4" s="151" t="s">
        <v>138</v>
      </c>
      <c r="I4" s="151" t="s">
        <v>4</v>
      </c>
      <c r="J4" s="151" t="s">
        <v>5</v>
      </c>
      <c r="K4" s="151" t="s">
        <v>139</v>
      </c>
      <c r="L4" s="151" t="s">
        <v>140</v>
      </c>
      <c r="M4" s="151" t="s">
        <v>141</v>
      </c>
      <c r="N4" s="151" t="s">
        <v>3</v>
      </c>
      <c r="O4" s="151" t="s">
        <v>4</v>
      </c>
      <c r="P4" s="151" t="s">
        <v>5</v>
      </c>
      <c r="Q4" s="151" t="s">
        <v>139</v>
      </c>
      <c r="R4" s="151" t="s">
        <v>140</v>
      </c>
      <c r="S4" s="151" t="s">
        <v>142</v>
      </c>
      <c r="T4" s="151" t="s">
        <v>143</v>
      </c>
    </row>
    <row r="5" spans="1:21" ht="13.5" customHeight="1" x14ac:dyDescent="0.2">
      <c r="A5" s="152"/>
      <c r="B5" s="151"/>
      <c r="C5" s="151"/>
      <c r="D5" s="151"/>
      <c r="E5" s="152"/>
      <c r="F5" s="151"/>
      <c r="G5" s="151"/>
      <c r="H5" s="151"/>
      <c r="I5" s="151"/>
      <c r="J5" s="151"/>
      <c r="K5" s="151"/>
      <c r="L5" s="151"/>
      <c r="M5" s="151"/>
      <c r="N5" s="151"/>
      <c r="O5" s="151"/>
      <c r="P5" s="151"/>
      <c r="Q5" s="151"/>
      <c r="R5" s="151"/>
      <c r="S5" s="151"/>
      <c r="T5" s="151"/>
    </row>
    <row r="6" spans="1:21" ht="93" customHeight="1" x14ac:dyDescent="0.2">
      <c r="A6" s="52" t="s">
        <v>6</v>
      </c>
      <c r="B6" s="53" t="s">
        <v>7</v>
      </c>
      <c r="C6" s="53" t="s">
        <v>8</v>
      </c>
      <c r="D6" s="54">
        <v>1179</v>
      </c>
      <c r="E6" s="54">
        <v>1600</v>
      </c>
      <c r="F6" s="53">
        <v>400</v>
      </c>
      <c r="G6" s="55">
        <v>400</v>
      </c>
      <c r="H6" s="55">
        <v>400</v>
      </c>
      <c r="I6" s="56">
        <v>100</v>
      </c>
      <c r="J6" s="56">
        <v>127</v>
      </c>
      <c r="K6" s="56">
        <v>73</v>
      </c>
      <c r="L6" s="57">
        <v>100</v>
      </c>
      <c r="M6" s="55">
        <f>I6+J6+K6+L6</f>
        <v>400</v>
      </c>
      <c r="N6" s="55">
        <v>400</v>
      </c>
      <c r="O6" s="58">
        <v>109</v>
      </c>
      <c r="P6" s="58">
        <v>91</v>
      </c>
      <c r="Q6" s="58">
        <v>100</v>
      </c>
      <c r="R6" s="58">
        <v>100</v>
      </c>
      <c r="S6" s="55">
        <f>O6+P6+Q6+R6</f>
        <v>400</v>
      </c>
      <c r="T6" s="3" t="s">
        <v>214</v>
      </c>
    </row>
    <row r="7" spans="1:21" ht="123.75" customHeight="1" x14ac:dyDescent="0.2">
      <c r="A7" s="59" t="s">
        <v>9</v>
      </c>
      <c r="B7" s="2" t="s">
        <v>10</v>
      </c>
      <c r="C7" s="2" t="s">
        <v>11</v>
      </c>
      <c r="D7" s="60">
        <v>8011</v>
      </c>
      <c r="E7" s="60">
        <v>0</v>
      </c>
      <c r="F7" s="2">
        <v>6000</v>
      </c>
      <c r="G7" s="2">
        <v>6124</v>
      </c>
      <c r="H7" s="2">
        <v>6000</v>
      </c>
      <c r="I7" s="56">
        <v>1500</v>
      </c>
      <c r="J7" s="56">
        <v>5371</v>
      </c>
      <c r="K7" s="56">
        <v>0</v>
      </c>
      <c r="L7" s="57">
        <v>0</v>
      </c>
      <c r="M7" s="55">
        <f t="shared" ref="M7:M14" si="0">I7+J7+K7+L7</f>
        <v>6871</v>
      </c>
      <c r="N7" s="2">
        <v>6000</v>
      </c>
      <c r="O7" s="58">
        <v>0</v>
      </c>
      <c r="P7" s="58">
        <v>4170</v>
      </c>
      <c r="Q7" s="58">
        <v>2092</v>
      </c>
      <c r="R7" s="58">
        <v>1655</v>
      </c>
      <c r="S7" s="55">
        <f t="shared" ref="S7:S13" si="1">O7+P7+Q7+R7</f>
        <v>7917</v>
      </c>
      <c r="T7" s="3" t="s">
        <v>215</v>
      </c>
      <c r="U7" s="51"/>
    </row>
    <row r="8" spans="1:21" ht="102" customHeight="1" x14ac:dyDescent="0.2">
      <c r="A8" s="52" t="s">
        <v>12</v>
      </c>
      <c r="B8" s="53" t="s">
        <v>7</v>
      </c>
      <c r="C8" s="61" t="s">
        <v>11</v>
      </c>
      <c r="D8" s="62">
        <v>8</v>
      </c>
      <c r="E8" s="63">
        <v>20</v>
      </c>
      <c r="F8" s="63">
        <v>10</v>
      </c>
      <c r="G8" s="64">
        <v>13</v>
      </c>
      <c r="H8" s="63">
        <v>10</v>
      </c>
      <c r="I8" s="56">
        <v>0</v>
      </c>
      <c r="J8" s="56">
        <v>0</v>
      </c>
      <c r="K8" s="56">
        <v>12</v>
      </c>
      <c r="L8" s="57">
        <v>0</v>
      </c>
      <c r="M8" s="55">
        <f t="shared" si="0"/>
        <v>12</v>
      </c>
      <c r="N8" s="63">
        <v>10</v>
      </c>
      <c r="O8" s="58">
        <v>0</v>
      </c>
      <c r="P8" s="58">
        <v>5</v>
      </c>
      <c r="Q8" s="58">
        <v>4</v>
      </c>
      <c r="R8" s="58">
        <v>2</v>
      </c>
      <c r="S8" s="55">
        <f t="shared" si="1"/>
        <v>11</v>
      </c>
      <c r="T8" s="4" t="s">
        <v>216</v>
      </c>
    </row>
    <row r="9" spans="1:21" ht="181.5" x14ac:dyDescent="0.2">
      <c r="A9" s="59" t="s">
        <v>13</v>
      </c>
      <c r="B9" s="2" t="s">
        <v>7</v>
      </c>
      <c r="C9" s="2" t="s">
        <v>14</v>
      </c>
      <c r="D9" s="60">
        <v>3</v>
      </c>
      <c r="E9" s="60">
        <v>8</v>
      </c>
      <c r="F9" s="2">
        <v>2</v>
      </c>
      <c r="G9" s="2">
        <v>2</v>
      </c>
      <c r="H9" s="2">
        <v>2</v>
      </c>
      <c r="I9" s="65">
        <v>0</v>
      </c>
      <c r="J9" s="65">
        <v>0</v>
      </c>
      <c r="K9" s="65">
        <v>2</v>
      </c>
      <c r="L9" s="57">
        <v>0</v>
      </c>
      <c r="M9" s="55">
        <f t="shared" si="0"/>
        <v>2</v>
      </c>
      <c r="N9" s="2">
        <v>2</v>
      </c>
      <c r="O9" s="66">
        <v>0</v>
      </c>
      <c r="P9" s="58">
        <v>2</v>
      </c>
      <c r="Q9" s="58">
        <v>0</v>
      </c>
      <c r="R9" s="58">
        <v>0</v>
      </c>
      <c r="S9" s="55">
        <f t="shared" si="1"/>
        <v>2</v>
      </c>
      <c r="T9" s="5" t="s">
        <v>217</v>
      </c>
    </row>
    <row r="10" spans="1:21" ht="409.5" customHeight="1" x14ac:dyDescent="0.2">
      <c r="A10" s="67" t="s">
        <v>15</v>
      </c>
      <c r="B10" s="68" t="s">
        <v>7</v>
      </c>
      <c r="C10" s="69" t="s">
        <v>14</v>
      </c>
      <c r="D10" s="64">
        <v>4</v>
      </c>
      <c r="E10" s="63">
        <v>12</v>
      </c>
      <c r="F10" s="63">
        <v>3</v>
      </c>
      <c r="G10" s="63">
        <v>3</v>
      </c>
      <c r="H10" s="63">
        <v>3</v>
      </c>
      <c r="I10" s="56">
        <v>0</v>
      </c>
      <c r="J10" s="56">
        <v>0</v>
      </c>
      <c r="K10" s="56">
        <v>5</v>
      </c>
      <c r="L10" s="57">
        <v>0</v>
      </c>
      <c r="M10" s="55">
        <f t="shared" si="0"/>
        <v>5</v>
      </c>
      <c r="N10" s="63">
        <v>5</v>
      </c>
      <c r="O10" s="58">
        <v>0</v>
      </c>
      <c r="P10" s="58">
        <v>0</v>
      </c>
      <c r="Q10" s="58">
        <v>14</v>
      </c>
      <c r="R10" s="58">
        <v>0</v>
      </c>
      <c r="S10" s="55">
        <f>O10+P10+Q10+R10</f>
        <v>14</v>
      </c>
      <c r="T10" s="4" t="s">
        <v>218</v>
      </c>
    </row>
    <row r="11" spans="1:21" ht="54" customHeight="1" x14ac:dyDescent="0.2">
      <c r="A11" s="59" t="s">
        <v>16</v>
      </c>
      <c r="B11" s="2" t="s">
        <v>10</v>
      </c>
      <c r="C11" s="2" t="s">
        <v>11</v>
      </c>
      <c r="D11" s="60">
        <v>22000</v>
      </c>
      <c r="E11" s="60">
        <v>88000</v>
      </c>
      <c r="F11" s="2">
        <v>22000</v>
      </c>
      <c r="G11" s="2">
        <v>22911</v>
      </c>
      <c r="H11" s="2">
        <v>22000</v>
      </c>
      <c r="I11" s="56">
        <v>6000</v>
      </c>
      <c r="J11" s="56">
        <v>587</v>
      </c>
      <c r="K11" s="56">
        <v>9160</v>
      </c>
      <c r="L11" s="57">
        <v>8418</v>
      </c>
      <c r="M11" s="55">
        <f>I11+J11+K11+L11</f>
        <v>24165</v>
      </c>
      <c r="N11" s="2">
        <v>22000</v>
      </c>
      <c r="O11" s="58">
        <v>4168</v>
      </c>
      <c r="P11" s="58">
        <v>161</v>
      </c>
      <c r="Q11" s="58">
        <v>4996</v>
      </c>
      <c r="R11" s="58">
        <v>12675</v>
      </c>
      <c r="S11" s="55">
        <f>O11+P11+Q11+R11</f>
        <v>22000</v>
      </c>
      <c r="T11" s="132" t="s">
        <v>219</v>
      </c>
      <c r="U11" s="51"/>
    </row>
    <row r="12" spans="1:21" ht="159" customHeight="1" x14ac:dyDescent="0.2">
      <c r="A12" s="70" t="s">
        <v>17</v>
      </c>
      <c r="B12" s="68" t="s">
        <v>18</v>
      </c>
      <c r="C12" s="69" t="s">
        <v>19</v>
      </c>
      <c r="D12" s="69">
        <v>0</v>
      </c>
      <c r="E12" s="71">
        <v>1</v>
      </c>
      <c r="F12" s="72">
        <v>0.25</v>
      </c>
      <c r="G12" s="73">
        <v>0.25</v>
      </c>
      <c r="H12" s="74">
        <v>0.25</v>
      </c>
      <c r="I12" s="74">
        <v>0.25</v>
      </c>
      <c r="J12" s="74">
        <v>0.25</v>
      </c>
      <c r="K12" s="74">
        <v>0.25</v>
      </c>
      <c r="L12" s="74">
        <v>0.25</v>
      </c>
      <c r="M12" s="74">
        <v>0.25</v>
      </c>
      <c r="N12" s="74">
        <v>0.25</v>
      </c>
      <c r="O12" s="75">
        <v>0.06</v>
      </c>
      <c r="P12" s="75">
        <v>0.06</v>
      </c>
      <c r="Q12" s="75">
        <v>0.06</v>
      </c>
      <c r="R12" s="75">
        <v>7.0000000000000007E-2</v>
      </c>
      <c r="S12" s="76">
        <f t="shared" si="1"/>
        <v>0.25</v>
      </c>
      <c r="T12" s="39" t="s">
        <v>220</v>
      </c>
    </row>
    <row r="13" spans="1:21" ht="54.75" customHeight="1" x14ac:dyDescent="0.2">
      <c r="A13" s="59" t="s">
        <v>20</v>
      </c>
      <c r="B13" s="2" t="s">
        <v>10</v>
      </c>
      <c r="C13" s="2" t="s">
        <v>19</v>
      </c>
      <c r="D13" s="60">
        <v>0</v>
      </c>
      <c r="E13" s="60">
        <v>100</v>
      </c>
      <c r="F13" s="2">
        <v>25</v>
      </c>
      <c r="G13" s="60">
        <v>25</v>
      </c>
      <c r="H13" s="60">
        <v>25</v>
      </c>
      <c r="I13" s="60">
        <v>25</v>
      </c>
      <c r="J13" s="60">
        <v>25</v>
      </c>
      <c r="K13" s="60">
        <v>25</v>
      </c>
      <c r="L13" s="60">
        <v>25</v>
      </c>
      <c r="M13" s="60">
        <v>25</v>
      </c>
      <c r="N13" s="60">
        <v>0.25</v>
      </c>
      <c r="O13" s="75">
        <v>0.06</v>
      </c>
      <c r="P13" s="75">
        <v>0.06</v>
      </c>
      <c r="Q13" s="75">
        <v>0.06</v>
      </c>
      <c r="R13" s="75">
        <v>7.0000000000000007E-2</v>
      </c>
      <c r="S13" s="76">
        <f t="shared" si="1"/>
        <v>0.25</v>
      </c>
      <c r="T13" s="43" t="s">
        <v>221</v>
      </c>
    </row>
    <row r="14" spans="1:21" ht="84" customHeight="1" x14ac:dyDescent="0.2">
      <c r="A14" s="59" t="s">
        <v>21</v>
      </c>
      <c r="B14" s="2" t="s">
        <v>18</v>
      </c>
      <c r="C14" s="2" t="s">
        <v>22</v>
      </c>
      <c r="D14" s="60">
        <v>84.2</v>
      </c>
      <c r="E14" s="60">
        <v>85</v>
      </c>
      <c r="F14" s="2">
        <v>81</v>
      </c>
      <c r="G14" s="2" t="s">
        <v>23</v>
      </c>
      <c r="H14" s="2">
        <v>84</v>
      </c>
      <c r="I14" s="56">
        <v>0</v>
      </c>
      <c r="J14" s="56">
        <v>88.2</v>
      </c>
      <c r="K14" s="56">
        <v>0</v>
      </c>
      <c r="L14" s="57">
        <v>0</v>
      </c>
      <c r="M14" s="55">
        <f t="shared" si="0"/>
        <v>88.2</v>
      </c>
      <c r="N14" s="2">
        <v>87</v>
      </c>
      <c r="O14" s="58">
        <v>0</v>
      </c>
      <c r="P14" s="66">
        <v>89</v>
      </c>
      <c r="Q14" s="58">
        <v>0</v>
      </c>
      <c r="R14" s="58">
        <v>0</v>
      </c>
      <c r="S14" s="158">
        <f>P14</f>
        <v>89</v>
      </c>
      <c r="T14" s="46" t="s">
        <v>222</v>
      </c>
    </row>
  </sheetData>
  <mergeCells count="21">
    <mergeCell ref="I4:I5"/>
    <mergeCell ref="J4:J5"/>
    <mergeCell ref="K4:K5"/>
    <mergeCell ref="L4:L5"/>
    <mergeCell ref="M4:M5"/>
    <mergeCell ref="A1:T3"/>
    <mergeCell ref="N4:N5"/>
    <mergeCell ref="P4:P5"/>
    <mergeCell ref="Q4:Q5"/>
    <mergeCell ref="R4:R5"/>
    <mergeCell ref="S4:S5"/>
    <mergeCell ref="T4:T5"/>
    <mergeCell ref="O4:O5"/>
    <mergeCell ref="A4:A5"/>
    <mergeCell ref="B4:B5"/>
    <mergeCell ref="C4:C5"/>
    <mergeCell ref="D4:D5"/>
    <mergeCell ref="E4:E5"/>
    <mergeCell ref="F4:F5"/>
    <mergeCell ref="G4:G5"/>
    <mergeCell ref="H4:H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zoomScale="70" zoomScaleNormal="70" workbookViewId="0">
      <selection activeCell="R6" sqref="R6"/>
    </sheetView>
  </sheetViews>
  <sheetFormatPr baseColWidth="10" defaultColWidth="43.28515625" defaultRowHeight="12.75" x14ac:dyDescent="0.2"/>
  <cols>
    <col min="1" max="1" width="54" style="1" customWidth="1"/>
    <col min="2" max="2" width="16.5703125" style="1" customWidth="1"/>
    <col min="3" max="6" width="15.5703125" style="1" customWidth="1"/>
    <col min="7" max="7" width="15.5703125" style="1" hidden="1" customWidth="1"/>
    <col min="8" max="8" width="27" style="1" hidden="1" customWidth="1"/>
    <col min="9" max="9" width="15.5703125" style="1" hidden="1" customWidth="1"/>
    <col min="10" max="10" width="22.140625" style="1" hidden="1" customWidth="1"/>
    <col min="11" max="11" width="15.5703125" style="1" customWidth="1"/>
    <col min="12" max="12" width="0.140625" style="1" customWidth="1"/>
    <col min="13" max="13" width="30.5703125" style="1" customWidth="1"/>
    <col min="14" max="14" width="38.140625" style="1" customWidth="1"/>
    <col min="15" max="16" width="40.42578125" style="1" customWidth="1"/>
    <col min="17" max="17" width="24.140625" style="1" customWidth="1"/>
    <col min="18" max="18" width="92.28515625" style="1" customWidth="1"/>
    <col min="19" max="19" width="15.5703125" style="1" hidden="1" customWidth="1"/>
    <col min="20" max="87" width="15.5703125" style="1" customWidth="1"/>
    <col min="88" max="16384" width="43.28515625" style="1"/>
  </cols>
  <sheetData>
    <row r="1" spans="1:19" ht="15" customHeight="1" x14ac:dyDescent="0.2">
      <c r="A1" s="156" t="s">
        <v>77</v>
      </c>
      <c r="B1" s="156"/>
      <c r="C1" s="156"/>
      <c r="D1" s="156"/>
      <c r="E1" s="156"/>
      <c r="F1" s="156"/>
      <c r="G1" s="156"/>
      <c r="H1" s="156"/>
      <c r="I1" s="156"/>
      <c r="J1" s="156"/>
      <c r="K1" s="156"/>
      <c r="L1" s="156"/>
      <c r="M1" s="156"/>
      <c r="N1" s="156"/>
      <c r="O1" s="156"/>
      <c r="P1" s="156"/>
      <c r="Q1" s="156"/>
      <c r="R1" s="156"/>
    </row>
    <row r="2" spans="1:19" ht="12.75" customHeight="1" x14ac:dyDescent="0.2">
      <c r="A2" s="156"/>
      <c r="B2" s="156"/>
      <c r="C2" s="156"/>
      <c r="D2" s="156"/>
      <c r="E2" s="156"/>
      <c r="F2" s="156"/>
      <c r="G2" s="156"/>
      <c r="H2" s="156"/>
      <c r="I2" s="156"/>
      <c r="J2" s="156"/>
      <c r="K2" s="156"/>
      <c r="L2" s="156"/>
      <c r="M2" s="156"/>
      <c r="N2" s="156"/>
      <c r="O2" s="156"/>
      <c r="P2" s="156"/>
      <c r="Q2" s="156"/>
      <c r="R2" s="156"/>
    </row>
    <row r="3" spans="1:19" ht="63" customHeight="1" x14ac:dyDescent="0.2">
      <c r="A3" s="157"/>
      <c r="B3" s="157"/>
      <c r="C3" s="157"/>
      <c r="D3" s="157"/>
      <c r="E3" s="157"/>
      <c r="F3" s="157"/>
      <c r="G3" s="157"/>
      <c r="H3" s="157"/>
      <c r="I3" s="157"/>
      <c r="J3" s="157"/>
      <c r="K3" s="157"/>
      <c r="L3" s="157"/>
      <c r="M3" s="157"/>
      <c r="N3" s="157"/>
      <c r="O3" s="157"/>
      <c r="P3" s="157"/>
      <c r="Q3" s="157"/>
      <c r="R3" s="157"/>
    </row>
    <row r="4" spans="1:19" ht="34.5" customHeight="1" x14ac:dyDescent="0.2">
      <c r="A4" s="6" t="s">
        <v>24</v>
      </c>
      <c r="B4" s="6" t="s">
        <v>25</v>
      </c>
      <c r="C4" s="6" t="s">
        <v>26</v>
      </c>
      <c r="D4" s="6" t="s">
        <v>27</v>
      </c>
      <c r="E4" s="7" t="s">
        <v>28</v>
      </c>
      <c r="F4" s="7" t="s">
        <v>29</v>
      </c>
      <c r="G4" s="6">
        <v>2019</v>
      </c>
      <c r="H4" s="6" t="s">
        <v>150</v>
      </c>
      <c r="I4" s="6">
        <v>2020</v>
      </c>
      <c r="J4" s="6" t="s">
        <v>151</v>
      </c>
      <c r="K4" s="6" t="s">
        <v>3</v>
      </c>
      <c r="L4" s="6">
        <v>2022</v>
      </c>
      <c r="M4" s="6" t="s">
        <v>144</v>
      </c>
      <c r="N4" s="6" t="s">
        <v>145</v>
      </c>
      <c r="O4" s="6" t="s">
        <v>146</v>
      </c>
      <c r="P4" s="6" t="s">
        <v>200</v>
      </c>
      <c r="Q4" s="6" t="s">
        <v>30</v>
      </c>
      <c r="R4" s="6" t="s">
        <v>31</v>
      </c>
    </row>
    <row r="5" spans="1:19" ht="230.25" customHeight="1" x14ac:dyDescent="0.2">
      <c r="A5" s="85" t="s">
        <v>32</v>
      </c>
      <c r="B5" s="87" t="s">
        <v>33</v>
      </c>
      <c r="C5" s="88" t="s">
        <v>7</v>
      </c>
      <c r="D5" s="88" t="s">
        <v>14</v>
      </c>
      <c r="E5" s="89">
        <v>3</v>
      </c>
      <c r="F5" s="89">
        <v>8</v>
      </c>
      <c r="G5" s="88">
        <v>2</v>
      </c>
      <c r="H5" s="90" t="s">
        <v>152</v>
      </c>
      <c r="I5" s="88">
        <v>2</v>
      </c>
      <c r="J5" s="90" t="s">
        <v>153</v>
      </c>
      <c r="K5" s="89">
        <v>2</v>
      </c>
      <c r="L5" s="91">
        <v>2</v>
      </c>
      <c r="M5" s="92">
        <v>0</v>
      </c>
      <c r="N5" s="93">
        <v>2</v>
      </c>
      <c r="O5" s="94">
        <v>0</v>
      </c>
      <c r="P5" s="94">
        <v>0</v>
      </c>
      <c r="Q5" s="93">
        <v>2</v>
      </c>
      <c r="R5" s="95" t="str">
        <f>'PLAN SECTORIAL '!T9</f>
        <v xml:space="preserve">Durante la vigencia 2021 se desarrollaron 2 programas:
1-"Diplomado en Compras Públicas y Economía Solidaria para la gente" dirigido a servidores públicos de entidades del orden nacional y de entidades del orden territorial, operadores de proyectos de asociatividad solidaria, organizaciones solidarias, entidades acreditadas por la UAEOS y comunidad interesada donde participaron más de 5.797 personas de los cuales se certificaron 640 en 134 municipios PDET en la modalidad virtual.
2-" Programa Formar para Emprender en Asociatividad Solidaria": se diseñaron y actualizaron acciones para su implementación en modalidad mixta (presencial y mediado por el uso de las Tic) 
</v>
      </c>
      <c r="S5" s="131"/>
    </row>
    <row r="6" spans="1:19" ht="198" x14ac:dyDescent="0.2">
      <c r="A6" s="85" t="s">
        <v>34</v>
      </c>
      <c r="B6" s="87" t="s">
        <v>35</v>
      </c>
      <c r="C6" s="88" t="s">
        <v>7</v>
      </c>
      <c r="D6" s="88" t="s">
        <v>14</v>
      </c>
      <c r="E6" s="88" t="s">
        <v>36</v>
      </c>
      <c r="F6" s="96">
        <v>1</v>
      </c>
      <c r="G6" s="97" t="s">
        <v>23</v>
      </c>
      <c r="H6" s="98" t="s">
        <v>154</v>
      </c>
      <c r="I6" s="97">
        <v>0.25</v>
      </c>
      <c r="J6" s="98" t="s">
        <v>155</v>
      </c>
      <c r="K6" s="99">
        <v>0.5</v>
      </c>
      <c r="L6" s="100">
        <v>1</v>
      </c>
      <c r="M6" s="101">
        <f>K6*25%</f>
        <v>0.125</v>
      </c>
      <c r="N6" s="102">
        <v>0.12</v>
      </c>
      <c r="O6" s="103">
        <v>0.25</v>
      </c>
      <c r="P6" s="103">
        <v>0</v>
      </c>
      <c r="Q6" s="104">
        <v>0.5</v>
      </c>
      <c r="R6" s="130" t="s">
        <v>201</v>
      </c>
      <c r="S6" s="131"/>
    </row>
    <row r="7" spans="1:19" ht="235.5" customHeight="1" x14ac:dyDescent="0.2">
      <c r="A7" s="153" t="s">
        <v>37</v>
      </c>
      <c r="B7" s="87" t="s">
        <v>38</v>
      </c>
      <c r="C7" s="88" t="s">
        <v>10</v>
      </c>
      <c r="D7" s="88" t="s">
        <v>11</v>
      </c>
      <c r="E7" s="89" t="s">
        <v>36</v>
      </c>
      <c r="F7" s="88">
        <v>32</v>
      </c>
      <c r="G7" s="88">
        <v>12</v>
      </c>
      <c r="H7" s="90" t="s">
        <v>156</v>
      </c>
      <c r="I7" s="88">
        <v>8</v>
      </c>
      <c r="J7" s="90" t="s">
        <v>157</v>
      </c>
      <c r="K7" s="89">
        <v>8</v>
      </c>
      <c r="L7" s="91">
        <v>8</v>
      </c>
      <c r="M7" s="105" t="s">
        <v>39</v>
      </c>
      <c r="N7" s="88">
        <f>[1]MISIONAL!T6+[1]MISIONAL!X6+[1]MISIONAL!AB6</f>
        <v>0</v>
      </c>
      <c r="O7" s="106">
        <v>8</v>
      </c>
      <c r="P7" s="106">
        <v>0</v>
      </c>
      <c r="Q7" s="93">
        <v>8</v>
      </c>
      <c r="R7" s="130" t="s">
        <v>202</v>
      </c>
      <c r="S7" s="131"/>
    </row>
    <row r="8" spans="1:19" ht="409.5" x14ac:dyDescent="0.2">
      <c r="A8" s="153"/>
      <c r="B8" s="87" t="s">
        <v>15</v>
      </c>
      <c r="C8" s="88" t="s">
        <v>7</v>
      </c>
      <c r="D8" s="88" t="s">
        <v>14</v>
      </c>
      <c r="E8" s="88">
        <v>4</v>
      </c>
      <c r="F8" s="89">
        <v>12</v>
      </c>
      <c r="G8" s="88">
        <v>3</v>
      </c>
      <c r="H8" s="90" t="s">
        <v>158</v>
      </c>
      <c r="I8" s="88">
        <v>5</v>
      </c>
      <c r="J8" s="90" t="s">
        <v>159</v>
      </c>
      <c r="K8" s="89">
        <v>5</v>
      </c>
      <c r="L8" s="81">
        <v>5</v>
      </c>
      <c r="M8" s="93">
        <v>0</v>
      </c>
      <c r="N8" s="93">
        <v>0</v>
      </c>
      <c r="O8" s="94">
        <v>14</v>
      </c>
      <c r="P8" s="94">
        <v>0</v>
      </c>
      <c r="Q8" s="93">
        <v>14</v>
      </c>
      <c r="R8" s="130" t="s">
        <v>223</v>
      </c>
      <c r="S8" s="131"/>
    </row>
    <row r="9" spans="1:19" ht="409.5" x14ac:dyDescent="0.2">
      <c r="A9" s="85" t="s">
        <v>40</v>
      </c>
      <c r="B9" s="107" t="s">
        <v>41</v>
      </c>
      <c r="C9" s="89" t="s">
        <v>10</v>
      </c>
      <c r="D9" s="89" t="s">
        <v>11</v>
      </c>
      <c r="E9" s="88">
        <v>24</v>
      </c>
      <c r="F9" s="89">
        <v>200</v>
      </c>
      <c r="G9" s="88">
        <v>65</v>
      </c>
      <c r="H9" s="90" t="s">
        <v>160</v>
      </c>
      <c r="I9" s="88">
        <v>52</v>
      </c>
      <c r="J9" s="90" t="s">
        <v>161</v>
      </c>
      <c r="K9" s="83">
        <v>50</v>
      </c>
      <c r="L9" s="108">
        <v>50</v>
      </c>
      <c r="M9" s="105" t="s">
        <v>39</v>
      </c>
      <c r="N9" s="109">
        <v>31</v>
      </c>
      <c r="O9" s="110">
        <f>17+45-31</f>
        <v>31</v>
      </c>
      <c r="P9" s="110">
        <v>26</v>
      </c>
      <c r="Q9" s="93">
        <v>88</v>
      </c>
      <c r="R9" s="130" t="s">
        <v>203</v>
      </c>
      <c r="S9" s="131">
        <f>23+65</f>
        <v>88</v>
      </c>
    </row>
    <row r="10" spans="1:19" ht="314.25" customHeight="1" x14ac:dyDescent="0.2">
      <c r="A10" s="85" t="s">
        <v>42</v>
      </c>
      <c r="B10" s="107" t="s">
        <v>43</v>
      </c>
      <c r="C10" s="89" t="s">
        <v>7</v>
      </c>
      <c r="D10" s="89" t="s">
        <v>14</v>
      </c>
      <c r="E10" s="89" t="s">
        <v>36</v>
      </c>
      <c r="F10" s="89">
        <v>40</v>
      </c>
      <c r="G10" s="88">
        <v>11</v>
      </c>
      <c r="H10" s="90" t="s">
        <v>162</v>
      </c>
      <c r="I10" s="88">
        <v>10</v>
      </c>
      <c r="J10" s="90" t="s">
        <v>163</v>
      </c>
      <c r="K10" s="83">
        <v>10</v>
      </c>
      <c r="L10" s="108">
        <v>10</v>
      </c>
      <c r="M10" s="105" t="s">
        <v>39</v>
      </c>
      <c r="N10" s="109">
        <v>9</v>
      </c>
      <c r="O10" s="110">
        <v>8</v>
      </c>
      <c r="P10" s="110">
        <v>6</v>
      </c>
      <c r="Q10" s="93">
        <v>25</v>
      </c>
      <c r="R10" s="130" t="s">
        <v>204</v>
      </c>
      <c r="S10" s="131"/>
    </row>
    <row r="11" spans="1:19" ht="389.25" customHeight="1" x14ac:dyDescent="0.2">
      <c r="A11" s="86" t="s">
        <v>44</v>
      </c>
      <c r="B11" s="107" t="s">
        <v>45</v>
      </c>
      <c r="C11" s="89" t="s">
        <v>7</v>
      </c>
      <c r="D11" s="89" t="s">
        <v>8</v>
      </c>
      <c r="E11" s="89">
        <v>12</v>
      </c>
      <c r="F11" s="89">
        <v>84</v>
      </c>
      <c r="G11" s="88">
        <v>23</v>
      </c>
      <c r="H11" s="90" t="s">
        <v>164</v>
      </c>
      <c r="I11" s="88">
        <v>33</v>
      </c>
      <c r="J11" s="90" t="s">
        <v>165</v>
      </c>
      <c r="K11" s="83">
        <v>21</v>
      </c>
      <c r="L11" s="108">
        <v>21</v>
      </c>
      <c r="M11" s="105">
        <v>2</v>
      </c>
      <c r="N11" s="109">
        <v>5</v>
      </c>
      <c r="O11" s="110">
        <v>6</v>
      </c>
      <c r="P11" s="110">
        <v>7</v>
      </c>
      <c r="Q11" s="93">
        <v>20</v>
      </c>
      <c r="R11" s="130" t="s">
        <v>205</v>
      </c>
      <c r="S11" s="131"/>
    </row>
    <row r="12" spans="1:19" ht="99" x14ac:dyDescent="0.2">
      <c r="A12" s="85" t="s">
        <v>46</v>
      </c>
      <c r="B12" s="111" t="s">
        <v>47</v>
      </c>
      <c r="C12" s="83" t="s">
        <v>7</v>
      </c>
      <c r="D12" s="83" t="s">
        <v>14</v>
      </c>
      <c r="E12" s="79">
        <v>0.5</v>
      </c>
      <c r="F12" s="112">
        <v>0.8</v>
      </c>
      <c r="G12" s="79">
        <v>0.83393939393939398</v>
      </c>
      <c r="H12" s="113" t="s">
        <v>166</v>
      </c>
      <c r="I12" s="79">
        <v>0.8</v>
      </c>
      <c r="J12" s="113" t="s">
        <v>167</v>
      </c>
      <c r="K12" s="112">
        <v>0.8</v>
      </c>
      <c r="L12" s="114">
        <v>0.8</v>
      </c>
      <c r="M12" s="92" t="s">
        <v>148</v>
      </c>
      <c r="N12" s="88">
        <f>[1]MISIONAL!T11+[1]MISIONAL!X11+[1]MISIONAL!AB11</f>
        <v>0</v>
      </c>
      <c r="O12" s="115">
        <v>0.2</v>
      </c>
      <c r="P12" s="115">
        <v>0.8</v>
      </c>
      <c r="Q12" s="104">
        <v>1</v>
      </c>
      <c r="R12" s="130" t="s">
        <v>206</v>
      </c>
      <c r="S12" s="131"/>
    </row>
    <row r="13" spans="1:19" ht="49.5" x14ac:dyDescent="0.2">
      <c r="A13" s="85" t="s">
        <v>48</v>
      </c>
      <c r="B13" s="111" t="s">
        <v>49</v>
      </c>
      <c r="C13" s="83" t="s">
        <v>7</v>
      </c>
      <c r="D13" s="83" t="s">
        <v>14</v>
      </c>
      <c r="E13" s="83">
        <v>2</v>
      </c>
      <c r="F13" s="116">
        <v>4</v>
      </c>
      <c r="G13" s="83">
        <v>1</v>
      </c>
      <c r="H13" s="117" t="s">
        <v>168</v>
      </c>
      <c r="I13" s="83">
        <v>1</v>
      </c>
      <c r="J13" s="117" t="s">
        <v>169</v>
      </c>
      <c r="K13" s="116">
        <v>1</v>
      </c>
      <c r="L13" s="118">
        <v>1</v>
      </c>
      <c r="M13" s="105" t="s">
        <v>39</v>
      </c>
      <c r="N13" s="83">
        <v>0</v>
      </c>
      <c r="O13" s="119">
        <v>0</v>
      </c>
      <c r="P13" s="119">
        <v>1</v>
      </c>
      <c r="Q13" s="93">
        <v>1</v>
      </c>
      <c r="R13" s="130" t="s">
        <v>207</v>
      </c>
      <c r="S13" s="131"/>
    </row>
    <row r="14" spans="1:19" ht="84" customHeight="1" x14ac:dyDescent="0.2">
      <c r="A14" s="153" t="s">
        <v>50</v>
      </c>
      <c r="B14" s="111" t="s">
        <v>6</v>
      </c>
      <c r="C14" s="83" t="s">
        <v>7</v>
      </c>
      <c r="D14" s="83" t="s">
        <v>8</v>
      </c>
      <c r="E14" s="83">
        <v>306</v>
      </c>
      <c r="F14" s="83">
        <v>1600</v>
      </c>
      <c r="G14" s="83">
        <v>400</v>
      </c>
      <c r="H14" s="117" t="s">
        <v>170</v>
      </c>
      <c r="I14" s="83">
        <v>400</v>
      </c>
      <c r="J14" s="117" t="s">
        <v>171</v>
      </c>
      <c r="K14" s="83">
        <v>400</v>
      </c>
      <c r="L14" s="81">
        <v>400</v>
      </c>
      <c r="M14" s="93"/>
      <c r="N14" s="93">
        <v>200</v>
      </c>
      <c r="O14" s="94">
        <v>100</v>
      </c>
      <c r="P14" s="94">
        <v>100</v>
      </c>
      <c r="Q14" s="93">
        <v>400</v>
      </c>
      <c r="R14" s="95" t="str">
        <f>'PLAN SECTORIAL '!T6</f>
        <v>Durante el cuarto trimestre se reportan 100 emprendimientos solidarios dinamizados, para un total en la vigencia 2021  de  400 emprendimientos solidarios, beneficiando a 7917 personas.. De estos, 38 emprendimientos  están conformados por población víctima y 2 por población reincorporada,.  Los procesos de fomento se adelantaron en 24 departamentos y en 157 municipios de los cuales 38 son territorios PDET contribuyendo a la estabilización de la paz..</v>
      </c>
      <c r="S14" s="131"/>
    </row>
    <row r="15" spans="1:19" ht="93" customHeight="1" x14ac:dyDescent="0.2">
      <c r="A15" s="153"/>
      <c r="B15" s="111" t="s">
        <v>51</v>
      </c>
      <c r="C15" s="83" t="s">
        <v>10</v>
      </c>
      <c r="D15" s="83" t="s">
        <v>11</v>
      </c>
      <c r="E15" s="83">
        <v>8011</v>
      </c>
      <c r="F15" s="77">
        <v>24000</v>
      </c>
      <c r="G15" s="77">
        <v>6124</v>
      </c>
      <c r="H15" s="84" t="s">
        <v>172</v>
      </c>
      <c r="I15" s="77">
        <v>6871</v>
      </c>
      <c r="J15" s="84" t="s">
        <v>173</v>
      </c>
      <c r="K15" s="77">
        <f t="shared" ref="K15:L15" si="0">K14*15</f>
        <v>6000</v>
      </c>
      <c r="L15" s="78">
        <f t="shared" si="0"/>
        <v>6000</v>
      </c>
      <c r="M15" s="105">
        <v>0</v>
      </c>
      <c r="N15" s="77">
        <v>4170</v>
      </c>
      <c r="O15" s="120">
        <v>2092</v>
      </c>
      <c r="P15" s="120">
        <v>1655</v>
      </c>
      <c r="Q15" s="93">
        <v>7917</v>
      </c>
      <c r="R15" s="95" t="str">
        <f>'PLAN SECTORIAL '!T7</f>
        <v>Durante el cuarto trimestre se reportan 1655 personas beneficiadas de los proceso de fomento de organizaciones solidarias, para un total en la vigencia 2021  de  7917  beneficiadas directamente e indirectamente a 24.129, de los proceso de fomento de organizaciones solidarias, de acuerdo a la caracterización realizada se reportan  2.332 personas en condición de  víctimas, 4805  mujeres, 2304  Narp y   775 indígenas.</v>
      </c>
      <c r="S15" s="131"/>
    </row>
    <row r="16" spans="1:19" ht="66" x14ac:dyDescent="0.2">
      <c r="A16" s="85" t="s">
        <v>52</v>
      </c>
      <c r="B16" s="111" t="s">
        <v>53</v>
      </c>
      <c r="C16" s="83" t="s">
        <v>7</v>
      </c>
      <c r="D16" s="83" t="s">
        <v>14</v>
      </c>
      <c r="E16" s="89" t="s">
        <v>36</v>
      </c>
      <c r="F16" s="79">
        <v>1</v>
      </c>
      <c r="G16" s="77">
        <v>0.5</v>
      </c>
      <c r="H16" s="84" t="s">
        <v>174</v>
      </c>
      <c r="I16" s="77">
        <v>0.5</v>
      </c>
      <c r="J16" s="84" t="s">
        <v>175</v>
      </c>
      <c r="K16" s="77"/>
      <c r="L16" s="80">
        <v>0.5</v>
      </c>
      <c r="M16" s="105"/>
      <c r="N16" s="88">
        <f>[1]MISIONAL!T17+[1]MISIONAL!X17+[1]MISIONAL!AB17</f>
        <v>0</v>
      </c>
      <c r="O16" s="106"/>
      <c r="P16" s="106"/>
      <c r="Q16" s="93"/>
      <c r="R16" s="95" t="s">
        <v>78</v>
      </c>
      <c r="S16" s="131"/>
    </row>
    <row r="17" spans="1:19" ht="313.5" x14ac:dyDescent="0.2">
      <c r="A17" s="85" t="s">
        <v>54</v>
      </c>
      <c r="B17" s="111" t="s">
        <v>55</v>
      </c>
      <c r="C17" s="83" t="s">
        <v>7</v>
      </c>
      <c r="D17" s="83" t="s">
        <v>14</v>
      </c>
      <c r="E17" s="89" t="s">
        <v>36</v>
      </c>
      <c r="F17" s="83">
        <v>5</v>
      </c>
      <c r="G17" s="83">
        <v>5</v>
      </c>
      <c r="H17" s="117" t="s">
        <v>176</v>
      </c>
      <c r="I17" s="83">
        <v>20</v>
      </c>
      <c r="J17" s="117" t="s">
        <v>177</v>
      </c>
      <c r="K17" s="83">
        <v>5</v>
      </c>
      <c r="L17" s="81">
        <v>5</v>
      </c>
      <c r="M17" s="105" t="s">
        <v>39</v>
      </c>
      <c r="N17" s="88">
        <f>[1]MISIONAL!T18+[1]MISIONAL!X18+[1]MISIONAL!AB18</f>
        <v>0</v>
      </c>
      <c r="O17" s="106">
        <v>10</v>
      </c>
      <c r="P17" s="106">
        <v>0</v>
      </c>
      <c r="Q17" s="93">
        <v>10</v>
      </c>
      <c r="R17" s="95" t="s">
        <v>147</v>
      </c>
      <c r="S17" s="131"/>
    </row>
    <row r="18" spans="1:19" ht="157.5" customHeight="1" x14ac:dyDescent="0.2">
      <c r="A18" s="85" t="s">
        <v>56</v>
      </c>
      <c r="B18" s="111" t="s">
        <v>57</v>
      </c>
      <c r="C18" s="83" t="s">
        <v>7</v>
      </c>
      <c r="D18" s="83" t="s">
        <v>14</v>
      </c>
      <c r="E18" s="89" t="s">
        <v>36</v>
      </c>
      <c r="F18" s="79">
        <v>1</v>
      </c>
      <c r="G18" s="79">
        <v>0.25</v>
      </c>
      <c r="H18" s="113" t="s">
        <v>178</v>
      </c>
      <c r="I18" s="79">
        <v>0.05</v>
      </c>
      <c r="J18" s="113" t="s">
        <v>179</v>
      </c>
      <c r="K18" s="79">
        <v>0.25</v>
      </c>
      <c r="L18" s="80">
        <v>0.25</v>
      </c>
      <c r="M18" s="101">
        <v>0</v>
      </c>
      <c r="N18" s="121">
        <v>0.125</v>
      </c>
      <c r="O18" s="122">
        <v>0.06</v>
      </c>
      <c r="P18" s="122">
        <v>6.5000000000000002E-2</v>
      </c>
      <c r="Q18" s="121">
        <v>0.25</v>
      </c>
      <c r="R18" s="130" t="s">
        <v>208</v>
      </c>
      <c r="S18" s="131"/>
    </row>
    <row r="19" spans="1:19" ht="409.5" x14ac:dyDescent="0.2">
      <c r="A19" s="85" t="s">
        <v>58</v>
      </c>
      <c r="B19" s="111" t="s">
        <v>59</v>
      </c>
      <c r="C19" s="83" t="s">
        <v>7</v>
      </c>
      <c r="D19" s="83" t="s">
        <v>11</v>
      </c>
      <c r="E19" s="89" t="s">
        <v>36</v>
      </c>
      <c r="F19" s="79">
        <v>1</v>
      </c>
      <c r="G19" s="79">
        <v>0.25</v>
      </c>
      <c r="H19" s="113" t="s">
        <v>180</v>
      </c>
      <c r="I19" s="79">
        <v>0.2</v>
      </c>
      <c r="J19" s="113" t="s">
        <v>181</v>
      </c>
      <c r="K19" s="79">
        <v>0.25</v>
      </c>
      <c r="L19" s="80">
        <v>0.25</v>
      </c>
      <c r="M19" s="105">
        <v>0</v>
      </c>
      <c r="N19" s="121">
        <v>0.125</v>
      </c>
      <c r="O19" s="122">
        <v>0.06</v>
      </c>
      <c r="P19" s="122">
        <v>6.5000000000000002E-2</v>
      </c>
      <c r="Q19" s="121">
        <v>0.25</v>
      </c>
      <c r="R19" s="130" t="s">
        <v>209</v>
      </c>
      <c r="S19" s="131"/>
    </row>
    <row r="20" spans="1:19" ht="181.5" x14ac:dyDescent="0.2">
      <c r="A20" s="85" t="s">
        <v>199</v>
      </c>
      <c r="B20" s="111" t="s">
        <v>60</v>
      </c>
      <c r="C20" s="83" t="s">
        <v>10</v>
      </c>
      <c r="D20" s="83" t="s">
        <v>11</v>
      </c>
      <c r="E20" s="89" t="s">
        <v>36</v>
      </c>
      <c r="F20" s="83">
        <v>8</v>
      </c>
      <c r="G20" s="83">
        <v>21</v>
      </c>
      <c r="H20" s="117"/>
      <c r="I20" s="83">
        <v>25</v>
      </c>
      <c r="J20" s="117" t="s">
        <v>182</v>
      </c>
      <c r="K20" s="83">
        <v>2</v>
      </c>
      <c r="L20" s="81">
        <v>2</v>
      </c>
      <c r="M20" s="105">
        <v>0</v>
      </c>
      <c r="N20" s="88">
        <v>1</v>
      </c>
      <c r="O20" s="106">
        <v>1</v>
      </c>
      <c r="P20" s="106">
        <v>0</v>
      </c>
      <c r="Q20" s="93">
        <v>2</v>
      </c>
      <c r="R20" s="130" t="s">
        <v>210</v>
      </c>
      <c r="S20" s="131"/>
    </row>
    <row r="21" spans="1:19" ht="99" x14ac:dyDescent="0.2">
      <c r="A21" s="85" t="s">
        <v>61</v>
      </c>
      <c r="B21" s="111" t="s">
        <v>62</v>
      </c>
      <c r="C21" s="83" t="s">
        <v>7</v>
      </c>
      <c r="D21" s="83" t="s">
        <v>14</v>
      </c>
      <c r="E21" s="83">
        <v>4</v>
      </c>
      <c r="F21" s="83">
        <v>4</v>
      </c>
      <c r="G21" s="83">
        <v>4</v>
      </c>
      <c r="H21" s="117" t="s">
        <v>183</v>
      </c>
      <c r="I21" s="83">
        <v>4</v>
      </c>
      <c r="J21" s="117" t="s">
        <v>184</v>
      </c>
      <c r="K21" s="83">
        <v>4</v>
      </c>
      <c r="L21" s="81">
        <v>4</v>
      </c>
      <c r="M21" s="105">
        <v>0</v>
      </c>
      <c r="N21" s="88">
        <v>4</v>
      </c>
      <c r="O21" s="88">
        <v>0</v>
      </c>
      <c r="P21" s="88">
        <v>0</v>
      </c>
      <c r="Q21" s="93">
        <v>4</v>
      </c>
      <c r="R21" s="123" t="s">
        <v>224</v>
      </c>
      <c r="S21" s="131"/>
    </row>
    <row r="22" spans="1:19" ht="30" customHeight="1" x14ac:dyDescent="0.2">
      <c r="A22" s="154" t="s">
        <v>63</v>
      </c>
      <c r="B22" s="111" t="s">
        <v>64</v>
      </c>
      <c r="C22" s="83" t="s">
        <v>65</v>
      </c>
      <c r="D22" s="83" t="s">
        <v>14</v>
      </c>
      <c r="E22" s="79">
        <v>1</v>
      </c>
      <c r="F22" s="79">
        <v>1</v>
      </c>
      <c r="G22" s="79">
        <v>0.25</v>
      </c>
      <c r="H22" s="113" t="s">
        <v>185</v>
      </c>
      <c r="I22" s="79">
        <v>0.25</v>
      </c>
      <c r="J22" s="113" t="s">
        <v>186</v>
      </c>
      <c r="K22" s="79">
        <v>0.25</v>
      </c>
      <c r="L22" s="80">
        <v>0.25</v>
      </c>
      <c r="M22" s="92" t="s">
        <v>149</v>
      </c>
      <c r="N22" s="121">
        <v>0.125</v>
      </c>
      <c r="O22" s="121">
        <v>0.06</v>
      </c>
      <c r="P22" s="121">
        <v>6.5000000000000002E-2</v>
      </c>
      <c r="Q22" s="121">
        <v>0.25</v>
      </c>
      <c r="R22" s="123" t="s">
        <v>211</v>
      </c>
      <c r="S22" s="131"/>
    </row>
    <row r="23" spans="1:19" ht="53.25" customHeight="1" x14ac:dyDescent="0.2">
      <c r="A23" s="155"/>
      <c r="B23" s="87" t="s">
        <v>21</v>
      </c>
      <c r="C23" s="88" t="s">
        <v>65</v>
      </c>
      <c r="D23" s="83" t="s">
        <v>14</v>
      </c>
      <c r="E23" s="124">
        <v>84.2</v>
      </c>
      <c r="F23" s="79">
        <v>0.9</v>
      </c>
      <c r="G23" s="125" t="s">
        <v>23</v>
      </c>
      <c r="H23" s="126" t="s">
        <v>187</v>
      </c>
      <c r="I23" s="125">
        <v>88.2</v>
      </c>
      <c r="J23" s="126" t="s">
        <v>188</v>
      </c>
      <c r="K23" s="125">
        <v>87</v>
      </c>
      <c r="L23" s="127">
        <v>89</v>
      </c>
      <c r="M23" s="105" t="s">
        <v>39</v>
      </c>
      <c r="N23" s="125">
        <v>89</v>
      </c>
      <c r="O23" s="125">
        <v>0</v>
      </c>
      <c r="P23" s="125">
        <v>0</v>
      </c>
      <c r="Q23" s="93">
        <v>89</v>
      </c>
      <c r="R23" s="123" t="str">
        <f>'PLAN SECTORIAL '!T14</f>
        <v xml:space="preserve">De acuerdo a la evaluación de la gestión institucional, correspondiente a la vigencia 2020, la entidad obtuvo un índice de desempeño de 89%. Teniendo en cuenta el resultado y en aras de mejorar, se adelantó un plan de mejoramiento. Adicionalmente  se realizan informes trimestrales a la implementación de MIPG por cada dimensión y política que permiten monitorear la gestión institucional </v>
      </c>
      <c r="S23" s="131"/>
    </row>
    <row r="24" spans="1:19" ht="45.75" customHeight="1" x14ac:dyDescent="0.2">
      <c r="A24" s="85" t="s">
        <v>66</v>
      </c>
      <c r="B24" s="111" t="s">
        <v>67</v>
      </c>
      <c r="C24" s="88" t="s">
        <v>7</v>
      </c>
      <c r="D24" s="88" t="s">
        <v>14</v>
      </c>
      <c r="E24" s="83">
        <v>1</v>
      </c>
      <c r="F24" s="83">
        <v>4</v>
      </c>
      <c r="G24" s="83">
        <v>1</v>
      </c>
      <c r="H24" s="117" t="s">
        <v>189</v>
      </c>
      <c r="I24" s="128">
        <v>1.0009999999999999</v>
      </c>
      <c r="J24" s="117" t="s">
        <v>190</v>
      </c>
      <c r="K24" s="83">
        <v>1</v>
      </c>
      <c r="L24" s="81">
        <v>1</v>
      </c>
      <c r="M24" s="105" t="s">
        <v>68</v>
      </c>
      <c r="N24" s="82">
        <v>0.41</v>
      </c>
      <c r="O24" s="82">
        <v>0.25</v>
      </c>
      <c r="P24" s="82">
        <v>0.06</v>
      </c>
      <c r="Q24" s="104">
        <v>1</v>
      </c>
      <c r="R24" s="123" t="s">
        <v>212</v>
      </c>
      <c r="S24" s="131"/>
    </row>
    <row r="25" spans="1:19" ht="61.5" customHeight="1" x14ac:dyDescent="0.2">
      <c r="A25" s="85" t="s">
        <v>69</v>
      </c>
      <c r="B25" s="111" t="s">
        <v>70</v>
      </c>
      <c r="C25" s="88" t="s">
        <v>7</v>
      </c>
      <c r="D25" s="88" t="s">
        <v>14</v>
      </c>
      <c r="E25" s="89" t="s">
        <v>36</v>
      </c>
      <c r="F25" s="83">
        <v>1</v>
      </c>
      <c r="G25" s="83" t="s">
        <v>23</v>
      </c>
      <c r="H25" s="117" t="s">
        <v>191</v>
      </c>
      <c r="I25" s="83">
        <v>1</v>
      </c>
      <c r="J25" s="117" t="s">
        <v>192</v>
      </c>
      <c r="K25" s="83"/>
      <c r="L25" s="81"/>
      <c r="M25" s="105" t="s">
        <v>71</v>
      </c>
      <c r="N25" s="83" t="s">
        <v>23</v>
      </c>
      <c r="O25" s="83"/>
      <c r="P25" s="83"/>
      <c r="Q25" s="93"/>
      <c r="R25" s="123" t="s">
        <v>213</v>
      </c>
      <c r="S25" s="131"/>
    </row>
    <row r="26" spans="1:19" ht="65.25" customHeight="1" x14ac:dyDescent="0.2">
      <c r="A26" s="85" t="s">
        <v>72</v>
      </c>
      <c r="B26" s="111" t="s">
        <v>73</v>
      </c>
      <c r="C26" s="88" t="s">
        <v>65</v>
      </c>
      <c r="D26" s="88" t="s">
        <v>14</v>
      </c>
      <c r="E26" s="89" t="s">
        <v>36</v>
      </c>
      <c r="F26" s="79">
        <v>1</v>
      </c>
      <c r="G26" s="79">
        <v>0.5</v>
      </c>
      <c r="H26" s="113" t="s">
        <v>193</v>
      </c>
      <c r="I26" s="79">
        <v>0.5</v>
      </c>
      <c r="J26" s="113" t="s">
        <v>194</v>
      </c>
      <c r="K26" s="83"/>
      <c r="L26" s="81"/>
      <c r="M26" s="105"/>
      <c r="N26" s="83">
        <f>[1]MISIONAL!T27+[1]MISIONAL!X27+[1]MISIONAL!AB27</f>
        <v>0</v>
      </c>
      <c r="O26" s="83"/>
      <c r="P26" s="83"/>
      <c r="Q26" s="93"/>
      <c r="R26" s="123" t="s">
        <v>78</v>
      </c>
      <c r="S26" s="131"/>
    </row>
    <row r="27" spans="1:19" ht="67.5" customHeight="1" x14ac:dyDescent="0.2">
      <c r="A27" s="85" t="s">
        <v>74</v>
      </c>
      <c r="B27" s="111" t="s">
        <v>17</v>
      </c>
      <c r="C27" s="83" t="s">
        <v>18</v>
      </c>
      <c r="D27" s="83" t="s">
        <v>19</v>
      </c>
      <c r="E27" s="79">
        <v>1</v>
      </c>
      <c r="F27" s="79">
        <v>1</v>
      </c>
      <c r="G27" s="79">
        <v>0.25</v>
      </c>
      <c r="H27" s="113" t="s">
        <v>195</v>
      </c>
      <c r="I27" s="79">
        <v>0.247</v>
      </c>
      <c r="J27" s="113" t="s">
        <v>196</v>
      </c>
      <c r="K27" s="79">
        <v>0.25</v>
      </c>
      <c r="L27" s="80">
        <v>0.25</v>
      </c>
      <c r="M27" s="101">
        <v>0.06</v>
      </c>
      <c r="N27" s="129">
        <v>0.125</v>
      </c>
      <c r="O27" s="129">
        <v>0.06</v>
      </c>
      <c r="P27" s="129">
        <v>6.5000000000000002E-2</v>
      </c>
      <c r="Q27" s="121">
        <v>0.25</v>
      </c>
      <c r="R27" s="123" t="str">
        <f>'PLAN SECTORIAL '!T12</f>
        <v xml:space="preserve">
Durante la vigencia 2021 la UAEOS  la entidad cumplió al 100% con la meta establecida desarrollando:  
1. Se: apoyó técnicamente al Ministerio de Trabajo como secretaría técnica de la Comisión Intersectorial del sector de la Economía Solidaria. 
2. Se participó y  apoyó  en la construcción de la política pública del sector solidario: Conpes 4051 de 2021 " Política Pública para el desarrollo de la Economía Solidaria"
3, La UAEOS participó en mesas interinstitucionales de análisis normativo y producto de ellas se estructuró el proyecto de decreto reglamentario de la ley 2069.</v>
      </c>
      <c r="S27" s="131"/>
    </row>
    <row r="28" spans="1:19" ht="66" x14ac:dyDescent="0.2">
      <c r="A28" s="85" t="s">
        <v>75</v>
      </c>
      <c r="B28" s="111" t="s">
        <v>76</v>
      </c>
      <c r="C28" s="83" t="s">
        <v>18</v>
      </c>
      <c r="D28" s="83" t="s">
        <v>19</v>
      </c>
      <c r="E28" s="79">
        <v>1</v>
      </c>
      <c r="F28" s="79">
        <v>1</v>
      </c>
      <c r="G28" s="79">
        <v>0.25</v>
      </c>
      <c r="H28" s="113" t="s">
        <v>197</v>
      </c>
      <c r="I28" s="79">
        <v>0.25</v>
      </c>
      <c r="J28" s="113" t="s">
        <v>198</v>
      </c>
      <c r="K28" s="79">
        <v>0.25</v>
      </c>
      <c r="L28" s="80">
        <v>0.25</v>
      </c>
      <c r="M28" s="101">
        <v>0.06</v>
      </c>
      <c r="N28" s="129">
        <v>0.125</v>
      </c>
      <c r="O28" s="129">
        <v>0.06</v>
      </c>
      <c r="P28" s="129">
        <v>6.5000000000000002E-2</v>
      </c>
      <c r="Q28" s="121">
        <v>0.25</v>
      </c>
      <c r="R28" s="123" t="str">
        <f>'PLAN SECTORIAL '!T13</f>
        <v>Durante la vigencia 2021 la UAEOS  la entidad cumplió al 100% con la meta establecida, la UAEOS cuenta con un Plan Estadístico Institucional  actualizado, se realizaron los seguimientos trimestrales a las operaciones estadísticas de la entidad</v>
      </c>
      <c r="S28" s="131"/>
    </row>
  </sheetData>
  <mergeCells count="4">
    <mergeCell ref="A7:A8"/>
    <mergeCell ref="A14:A15"/>
    <mergeCell ref="A22:A23"/>
    <mergeCell ref="A1:R3"/>
  </mergeCells>
  <phoneticPr fontId="8"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2022-02-01T21:10:42Z</dcterms:modified>
  <cp:category/>
  <cp:contentStatus/>
</cp:coreProperties>
</file>