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C:\Users\marisol.viveros\Desktop\4. Informe a Diciembre\"/>
    </mc:Choice>
  </mc:AlternateContent>
  <xr:revisionPtr revIDLastSave="0" documentId="13_ncr:1_{2A507A70-1251-4E05-A691-F778FC45CC2E}" xr6:coauthVersionLast="36" xr6:coauthVersionMax="36" xr10:uidLastSave="{00000000-0000-0000-0000-000000000000}"/>
  <bookViews>
    <workbookView xWindow="0" yWindow="0" windowWidth="28800" windowHeight="12210" firstSheet="1" activeTab="1" xr2:uid="{00000000-000D-0000-FFFF-FFFF00000000}"/>
  </bookViews>
  <sheets>
    <sheet name="PLAN SECTORIAL" sheetId="4" state="hidden" r:id="rId1"/>
    <sheet name="PLAN SECTORIAL " sheetId="5" r:id="rId2"/>
    <sheet name="PLAN ESTRATEGICO" sheetId="3" r:id="rId3"/>
  </sheets>
  <externalReferences>
    <externalReference r:id="rId4"/>
  </externalReferences>
  <definedNames>
    <definedName name="_xlnm._FilterDatabase" localSheetId="0" hidden="1">'PLAN SECTORIAL'!$A$9:$S$19</definedName>
    <definedName name="ActualBeyond" localSheetId="2">PeriodInActual*(#REF!&gt;0)</definedName>
    <definedName name="ActualBeyond" localSheetId="1">'PLAN SECTORIAL '!PeriodInActual*(#REF!&gt;0)</definedName>
    <definedName name="ActualBeyond">PeriodInActual*(#REF!&gt;0)</definedName>
    <definedName name="PercentCompleteBeyond" localSheetId="1">(#REF!=MEDIAN(#REF!,#REF!,#REF!+#REF!)*(#REF!&gt;0))*((#REF!&lt;(INT(#REF!+#REF!*#REF!)))+(#REF!=#REF!))*(#REF!&gt;0)</definedName>
    <definedName name="PercentCompleteBeyond">(#REF!=MEDIAN(#REF!,#REF!,#REF!+#REF!)*(#REF!&gt;0))*((#REF!&lt;(INT(#REF!+#REF!*#REF!)))+(#REF!=#REF!))*(#REF!&gt;0)</definedName>
    <definedName name="period_selected" localSheetId="1">#REF!</definedName>
    <definedName name="period_selected">#REF!</definedName>
    <definedName name="PeriodInActual" localSheetId="1">#REF!=MEDIAN(#REF!,#REF!,#REF!+#REF!-1)</definedName>
    <definedName name="PeriodInActual">#REF!=MEDIAN(#REF!,#REF!,#REF!+#REF!-1)</definedName>
    <definedName name="PeriodInPlan" localSheetId="1">#REF!=MEDIAN(#REF!,#REF!,#REF!+#REF!-1)</definedName>
    <definedName name="PeriodInPlan">#REF!=MEDIAN(#REF!,#REF!,#REF!+#REF!-1)</definedName>
    <definedName name="Plan" localSheetId="2">PeriodInPlan*(#REF!&gt;0)</definedName>
    <definedName name="Plan" localSheetId="1">'PLAN SECTORIAL '!PeriodInPlan*(#REF!&gt;0)</definedName>
    <definedName name="Plan">PeriodInPlan*(#REF!&gt;0)</definedName>
    <definedName name="PorcentajeCompletado" localSheetId="2">PercentCompleteBeyond*PeriodInPlan</definedName>
    <definedName name="PorcentajeCompletado" localSheetId="1">'PLAN SECTORIAL '!PercentCompleteBeyond*'PLAN SECTORIAL '!PeriodInPlan</definedName>
    <definedName name="PorcentajeCompletado">PercentCompleteBeyond*PeriodInPlan</definedName>
    <definedName name="Real" localSheetId="2">(PeriodInActual*(#REF!&gt;0))*PeriodInPlan</definedName>
    <definedName name="Real" localSheetId="1">('PLAN SECTORIAL '!PeriodInActual*(#REF!&gt;0))*'PLAN SECTORIAL '!PeriodInPlan</definedName>
    <definedName name="Real">(PeriodInActual*(#REF!&gt;0))*PeriodInPlan</definedName>
    <definedName name="TitleRegion..BO60" localSheetId="1">#REF!</definedName>
    <definedName name="TitleRegion..BO6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4" i="5" l="1"/>
  <c r="R28" i="3" l="1"/>
  <c r="R27" i="3"/>
  <c r="R23" i="3"/>
  <c r="R15" i="3"/>
  <c r="R14" i="3"/>
  <c r="R5" i="3"/>
  <c r="S11" i="5" l="1"/>
  <c r="S9" i="3" l="1"/>
  <c r="K15" i="3" l="1"/>
  <c r="O9" i="3" l="1"/>
  <c r="M6" i="3"/>
  <c r="S10" i="5" l="1"/>
  <c r="M14" i="5" l="1"/>
  <c r="S13" i="5"/>
  <c r="S12" i="5"/>
  <c r="M11" i="5"/>
  <c r="M10" i="5"/>
  <c r="S9" i="5"/>
  <c r="M9" i="5"/>
  <c r="S8" i="5"/>
  <c r="M8" i="5"/>
  <c r="S7" i="5"/>
  <c r="M7" i="5"/>
  <c r="S6" i="5"/>
  <c r="M6" i="5"/>
  <c r="N26" i="3" l="1"/>
  <c r="N17" i="3"/>
  <c r="N16" i="3"/>
  <c r="L15" i="3"/>
  <c r="N12" i="3"/>
  <c r="N7" i="3"/>
</calcChain>
</file>

<file path=xl/sharedStrings.xml><?xml version="1.0" encoding="utf-8"?>
<sst xmlns="http://schemas.openxmlformats.org/spreadsheetml/2006/main" count="399" uniqueCount="225">
  <si>
    <t>INDICADORES</t>
  </si>
  <si>
    <t>TIPO DE INDICADOR</t>
  </si>
  <si>
    <t>Frecuencia  Medición</t>
  </si>
  <si>
    <t>Meta 2021</t>
  </si>
  <si>
    <t>Primer Trimestre</t>
  </si>
  <si>
    <t>Segundo Trimestre</t>
  </si>
  <si>
    <t xml:space="preserve">Emprendimientos solidarios dinamizados </t>
  </si>
  <si>
    <t xml:space="preserve">Producto </t>
  </si>
  <si>
    <t xml:space="preserve">Semestral </t>
  </si>
  <si>
    <t xml:space="preserve">Número de personas  beneficiadas a través de procesos de fomento  de asociatividad solidaria </t>
  </si>
  <si>
    <t>Producto</t>
  </si>
  <si>
    <t>Semestral</t>
  </si>
  <si>
    <t>Redes o cadenas productivas promovidas o dinamizadas</t>
  </si>
  <si>
    <t>Programas de formación diseñados o actualizados.</t>
  </si>
  <si>
    <t xml:space="preserve">Anual </t>
  </si>
  <si>
    <t xml:space="preserve">Municipios en donde se implementa el Programa Formar Para Emprender </t>
  </si>
  <si>
    <t xml:space="preserve">Personas capacitadas en curso básico de economía solidaria </t>
  </si>
  <si>
    <t>Documento de análisis y propuestas gestionadas.</t>
  </si>
  <si>
    <t>Gestión</t>
  </si>
  <si>
    <t xml:space="preserve">semestral </t>
  </si>
  <si>
    <t xml:space="preserve"> Plan Estadistico Actualizado </t>
  </si>
  <si>
    <t>Indice de desempeño institucional Solidarias</t>
  </si>
  <si>
    <t>Anual</t>
  </si>
  <si>
    <t>-</t>
  </si>
  <si>
    <t>Acciones</t>
  </si>
  <si>
    <t>Indicadores</t>
  </si>
  <si>
    <t>Tipo de Indicador</t>
  </si>
  <si>
    <t>Periodicidad</t>
  </si>
  <si>
    <t>Línea Base 2018</t>
  </si>
  <si>
    <t>Metas Cuatrienio</t>
  </si>
  <si>
    <t>Total</t>
  </si>
  <si>
    <t>Avance Cualitativo</t>
  </si>
  <si>
    <t>Desarrollar  programas  que posicionen la cultura asociativa solidaria para el reconocimiento de las potencialidades del sector solidario como una alternativa para el desarrollo humano, utilizando, entre otras estrategias, las herramientas TIC.</t>
  </si>
  <si>
    <t xml:space="preserve">Programas desarrollados </t>
  </si>
  <si>
    <t xml:space="preserve">Diseñar una  agenda para el fortalecimiento de comités de educación y otros entes de educación de las organizaciones solidarias para que sean dinamizadores del mejoramiento de vida y el desarrollo territorial 
</t>
  </si>
  <si>
    <t>Agenda diseñada e implementada</t>
  </si>
  <si>
    <t>N/A</t>
  </si>
  <si>
    <t xml:space="preserve">Implementar el programa formar para emprender en asociatividad solidaria en instituciones educativas 
</t>
  </si>
  <si>
    <t>Promocionar en secretarias de educación los diferentes programas educativos diseñados por la Unidad.</t>
  </si>
  <si>
    <t>0,00 </t>
  </si>
  <si>
    <t>Documentar experiencias  significativas  de asociatividad solidaria en las regiones para difundirlas a través de  medios de comunicación públicos, privados y solidarios.</t>
  </si>
  <si>
    <t xml:space="preserve">Experiencias significativas documentadas </t>
  </si>
  <si>
    <t xml:space="preserve">Implementar acciones para el fortalecimiento de la  imagen corporativa de las organizaciones solidarias que le permita su visibilización en el entorno socio-empresarial </t>
  </si>
  <si>
    <t>Organizaciones solidarias apoyadas con imagen corporativa realizadas</t>
  </si>
  <si>
    <t xml:space="preserve">Difundir los principios, fines, valores y características del sector solidario </t>
  </si>
  <si>
    <t xml:space="preserve">Campañas desarrolladas </t>
  </si>
  <si>
    <t>Desarrollar  estrategias de auto-sostenibilidad en las dimensiones social, económica, ambiental, cultural y política de los emprendimientos solidarios.</t>
  </si>
  <si>
    <t xml:space="preserve">% Emprendimientos solidarios implementando estrategias de autosostenibilidad  </t>
  </si>
  <si>
    <t xml:space="preserve">Adelantar estudios e investigaciones aplicadas para la sostenibilidad social, económica, ambiental, cultural y política de las organizaciones solidarias </t>
  </si>
  <si>
    <t xml:space="preserve">Estudios o investigaciones desarrolladas </t>
  </si>
  <si>
    <t xml:space="preserve">Implementar el Programa Integral de Intervención para dinamizar emprendimientos asociativos solidarios </t>
  </si>
  <si>
    <t xml:space="preserve">Personas beneficiadas </t>
  </si>
  <si>
    <r>
      <t xml:space="preserve">Formular e implementar una estrategia para  incorporar de la economía solidaria en los planes de desarrollo local con el fin de constituir territorios solidarios
</t>
    </r>
    <r>
      <rPr>
        <b/>
        <sz val="12"/>
        <color theme="0"/>
        <rFont val="Arial Narrow"/>
        <family val="2"/>
      </rPr>
      <t/>
    </r>
  </si>
  <si>
    <t xml:space="preserve">Estrategia implementada </t>
  </si>
  <si>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</si>
  <si>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 xml:space="preserve">Gremios del sector solidario  fortalecidos </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</si>
  <si>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</si>
  <si>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Programa de voluntariado implementada </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</si>
  <si>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</si>
  <si>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t xml:space="preserve">Programa de sinergias implementado </t>
  </si>
  <si>
    <t xml:space="preserve">Procesos de capacitación realizados  </t>
  </si>
  <si>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t>
  </si>
  <si>
    <t xml:space="preserve">Número de alianzas generadas </t>
  </si>
  <si>
    <t xml:space="preserve">Implementar  las dimensiones y  políticas que conforman el MIPG para lograr una  mayor apropiación y cumplimiento adecuado de las funciones, garantizando  la satisfacción y participación ciudadana </t>
  </si>
  <si>
    <t xml:space="preserve">MIGP  implementado </t>
  </si>
  <si>
    <t xml:space="preserve">Gestión </t>
  </si>
  <si>
    <t xml:space="preserve">Adelantar una  estrategia  de comunicaciones y prensa  que permita visibilizar  la gestión institucional y su contribución al desarrollo del País. </t>
  </si>
  <si>
    <t>Estrategia de comunicación implementada</t>
  </si>
  <si>
    <t>23% </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</si>
  <si>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</si>
  <si>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Estudio Técnico elaborado y presentado </t>
  </si>
  <si>
    <t>- </t>
  </si>
  <si>
    <t xml:space="preserve">Evaluar y diseñar instrumentos de política pública necesarios para potencializar las acciones de las organizaciones del sector solidario como dinamizadoras de desarrollo territorial
</t>
  </si>
  <si>
    <t xml:space="preserve">Instrumentos de política pública diseñados </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</si>
  <si>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</si>
  <si>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Actualizar el Plan Estadístico Institucional y articulación con superintendencias y Confecamaras para mejorar la calidad  de la información que se registra en el RUES sobre los  esquemas asociativos.</t>
  </si>
  <si>
    <t xml:space="preserve"> Plan Estadístico Actualizado </t>
  </si>
  <si>
    <t>Seguimiento al Plan Estrategico Institucional " Construyendo Terriorios Solidarios "</t>
  </si>
  <si>
    <t>Esta meta se encuentra en el 100% , se cumplio en la vigencia 2020</t>
  </si>
  <si>
    <t xml:space="preserve">maribel.reyes@orgsolidarias.gov.co </t>
  </si>
  <si>
    <t>Maribel Reyes Garzón</t>
  </si>
  <si>
    <t xml:space="preserve">Direccion de Investigacion y Planeacion </t>
  </si>
  <si>
    <t>Unidad Administrativa Especial de Organizaciones Solidarias</t>
  </si>
  <si>
    <t xml:space="preserve"> </t>
  </si>
  <si>
    <t>Evaluar la arquitectura institucional del Gobierno con el fin de redefinir misiones, roles y competencias que permitan el funcionamiento eficiente del Estado en los diferentes niveles de Gobierno</t>
  </si>
  <si>
    <t>Transformación de la Administración pública</t>
  </si>
  <si>
    <t>Pacto por una gestión pública efectiva</t>
  </si>
  <si>
    <t xml:space="preserve">De acuerdo a la evaluación de la gestión institucional, correspondiente a la vigencia 2020, la entidad obtuvo un índice de desempeño de 89%. Teniendo en cuenta el resultado y en aras de mejorar, se adelanta un plan de mejoramiento. Adicionalmente  se realizan informes trimestrales a la implementación de MIPG por cada dimensión y política que permiten monitorear la gestión institucional </t>
  </si>
  <si>
    <t>Implementar planes de mejoramiento para cerrar de manera escalonada y de acuerdo con la capacidad presupuestal de la entidad,  las brechas identificadas en el resultado del FURAG de cada vigencia</t>
  </si>
  <si>
    <t>6. Fortalecer las instituciones del Sector Trabajo y la rendición de cuentas en ejercicio del Buen Gobierno, en búsqueda de la modernización, eficiencia, eficacia y la transparencia</t>
  </si>
  <si>
    <t>Trabajo decente, acceso a mercados e ingresos dignos: acelerando la inclusión productiva</t>
  </si>
  <si>
    <t>Pacto por la equidad: política social moderna centrada en la familia, eficiente, de calidad y conectada a mercados</t>
  </si>
  <si>
    <t>Fomentar emprendimientos del sector solidario, como mecanismo de política social moderna que promueve el empoderamiento, laautonomía económica y social de las comunidades, buscando la reducción de la dependencia del gastopúblico social.</t>
  </si>
  <si>
    <t>Promoción de la educación solidaria como estrategia para la generación de la autonomía de las comunidades y la ohesión social, a través de la práctica de los principios y valores de la economía solidaria , para la generación de ingresos y el mejoramiento de la calidad de vida</t>
  </si>
  <si>
    <t>Creación de empleo</t>
  </si>
  <si>
    <t xml:space="preserve">La UAEOS cuenta con un Plan Estadistico Institucional  actualizado, durante el primer trimestre se adelantó el seguimiento a las operaciones estadísticas internas y externas y se actualizaron las 3 operacciones estadisticas registradas en el Sistema Estadistico Nacional del DANE  - SEN </t>
  </si>
  <si>
    <t>Actualizar el Plan Estadístico Institucional y articulación con superintendencias y Confecámaras para mejorar la calidad  de información que se registra en el RUES sobre los  esquemas asociativos.</t>
  </si>
  <si>
    <t>marlon.torres@orgsolidarias.gov.co</t>
  </si>
  <si>
    <t xml:space="preserve">Marlon Torres </t>
  </si>
  <si>
    <t xml:space="preserve">Oficina Asesora Juridica </t>
  </si>
  <si>
    <t>Promoción de la educación solidaria como estrategia para la generación de la autonomía de las comunidades y la cohesión social, a través de la práctica de los principios y valores de la economía solidaria , para la generación de ingresos y el mejoramiento de la calidad de vida</t>
  </si>
  <si>
    <t xml:space="preserve">Se realizó mesa de trabajo para revisar propuesta de reglamentación de la Ley 2069 de 2020. Se sigue trabajando en las acciones de la propuesta de documento de política pública para el sector de la economía solidaria. </t>
  </si>
  <si>
    <t xml:space="preserve">Revisar la normatividad, del sector solidario  y generar propuestas para su actualización </t>
  </si>
  <si>
    <t xml:space="preserve">ehyder.barbosa@orgsolidarias.gov.co </t>
  </si>
  <si>
    <t xml:space="preserve">Ehyder Mario Barbosa Perez </t>
  </si>
  <si>
    <t>Direccion de Desarrollo de las Organizaciones Solidarias</t>
  </si>
  <si>
    <t xml:space="preserve">A través de la ejecución de los convenios, se ha venido realizando la socialización del programa formar para emprender en asociatividad solidaria en instituciones educativas, el cual será implementado en las escuelas de los municipios de:  San José de Pare (Boyacá), Ocaña (Norte de Santander), El Playón (Santander), Veredas Uribe, Chisquito, el Placer y el Tambo (Cauca) 
De igual manera se adelanta el proceso con los 5 municipios priorizados en la vigencia 2021:  Caucasia, Cáceres, Nechí, Taraza y Valdivia.   A través de visitas al territorio y contacto vía telefónica se han venido realizando avances en las socializaciones del Formar para Emprender en los departamentos de: Norte de Santander .   </t>
  </si>
  <si>
    <t>Dinamización de emprendimientos solidarios para la
inclusión social y productiva autosostenible en el marco de
una política social moderna</t>
  </si>
  <si>
    <t xml:space="preserve">(1) Se diseñó programa en la modalidad Diplomado Virtual, dirigido a servidores públicos de entidades del orden nacional y de entidades del orden territorial, operadores de proyectos de asociatividad solidaria, organizaciones solidarias, entidades acreditadas por la UAEOS y comunidad interesada. Nombre del porgama "Diplomado en Compras Públicas y Economía Solidaria para la gente"
(2) Programa Formar para Emprender en Asociatividad Solidaria: se diseñaron y actualizaron didácticas para su implementación en modalidad mixta (presencial y mediado por el uso de las TICs)  para Instituciones educativas del departamento de Caldas, a 30 de junio se ha desarrollado la 1ra fase del programa con docentes de 7 colegios rurales del departamento.
(3) Se aplazó lo relacionado con el programa de formación en modalidad a distancia, para entidades solidarias de salud, en espera de finalziación del diplomado virtual (punto 1) acorde a indicaciones de la dirección.
(4) Se adelantan gestiones para pilotaje herramienta de liderazgo en el marco de las acciones del programa integral de intervención - se adecuaron estartegias y guiones de sesiones para el trabajo con comunidad por medios virtuales </t>
  </si>
  <si>
    <t xml:space="preserve">Fomentar la cultura asociativa solidaria para generar conocimiento de los principios, valores y bondades del sector solidario   </t>
  </si>
  <si>
    <t>En la Estrategia de Compras Públicas Locales se tiene un avance del 70 % en el desarrollo de la fase 4, se vienen adelantando las jornadas de ruedas virtuales en los Departamentos de Cauca, Córdoba, Guaviare, Cesar, La Guajira, Santander en donde se firmaron 160 acuerdos,152 operadores del ICBF, PAE, Casinos del Ejército Nacional, 83 Productores por un valor de $3.629.571.151.
Se han realizado 15 jornadas de Mercados Campesinos solidarios (Presenciales y con Preventa o virtuales):  organizaciones en (San Miguel, Villa garzón, Putumayo. Vista Hermosa -Meta, Neiva - Huila, (Espinal, Herveo- Santa Isabel, Venadillo, Casabianca, Planadas, Alvarado en Tolima), Florencia - Caquetá, Fonseca - La Guajira, Bogotá, han participado 209 asociaciones, entregados 9.070 mercados (presenciales /virtuales) por un valor de $634.145.100</t>
  </si>
  <si>
    <t xml:space="preserve"> De los procesos de fomento que se vienen adelantando en la presente vigencia, con corte a 30 de Junio se  han beneficiado directamente a 4.170 personas e indirectamente a 11.524 personas,  brindado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t>
  </si>
  <si>
    <t>La Unidad Administrativa Especial de Organizaciones Solidarias, suscribió seis convenios para adelantar el fomento de las organizaciones solidarias en el territorio nacional para ejecutar durante la vigencia 2021. La ejecución de los convenios comprende actividades de socialización para la dinamización de los emprendimientos a través del Programa Integral de Intervención a la medida de las necesidades de cada organización y metodología de trabajo de la UAEOS con las comunidades.
En el Segundo trimestre de la vigencia 2021 se reporta un acumulado de 200 emprendimientos solidarios dinamizados, que se han identificado en la ejecución de los procesos de fomento en los ámbitos de creación o fortalecimiento, beneficiando directamente a 4.170 personas e indirectamente a 11.524 personas.
 La UAEOS implementa el Programa Integral de Intervención, acompañando con asistencia técnica y capacitación a cada organización dependiendo la necesidad que se identifique para su desarrollo socio-empresarial.</t>
  </si>
  <si>
    <t>Promover la generación de ingresos y la inclusión social y productiva de la población  a través del emprendimiento asociativo solidario</t>
  </si>
  <si>
    <t>Breve descripción de las acciones realizadas para lograr las metas programadas en el segundo trimestre</t>
  </si>
  <si>
    <t>Avance cuantitativo 2  trimestre</t>
  </si>
  <si>
    <t>CORREO ELECTRÓNICO DEL FUNCIONARIO RESPONSBALE DE REPORTAR AVANCE</t>
  </si>
  <si>
    <t>NOMBRE Y APELLIDOS DEL FUNCIONARIO RESPONSBALE DE REPORTAR AVANCE</t>
  </si>
  <si>
    <t>DEPENDENCIA RESPONSABLE</t>
  </si>
  <si>
    <t>ENTIDAD REPSONSABLE</t>
  </si>
  <si>
    <t>OBJETIVO PND</t>
    <phoneticPr fontId="0" type="noConversion"/>
  </si>
  <si>
    <t>Estrategia</t>
  </si>
  <si>
    <t>Linea PND</t>
  </si>
  <si>
    <t>Pacto en PND</t>
  </si>
  <si>
    <t>COMPONENTE TRABAJO DECENTE</t>
  </si>
  <si>
    <t>REPORTE AVANCE SEGUNDO TRIMESTRE</t>
  </si>
  <si>
    <t>META 2021</t>
  </si>
  <si>
    <t>META CUATRIENIO</t>
  </si>
  <si>
    <t>LINEA DE BASE 31 /12/2018</t>
  </si>
  <si>
    <t>ESTRATEGIAS</t>
  </si>
  <si>
    <t>OBJETIVOS SECTORIALES</t>
  </si>
  <si>
    <t>PLAN ESTRATÉGICO SECTORIAL  
PROGRAMACION 2021</t>
  </si>
  <si>
    <r>
      <t xml:space="preserve">Este reporte tiene 2 fuentes:
(1) El reporte de actividades pedagógicas de entidades acreditadas por la UAEOS, que tiene una periodicidad semestral. Con corte a 31 de marzo se tiene un avance de  </t>
    </r>
    <r>
      <rPr>
        <b/>
        <sz val="12"/>
        <rFont val="Arial Narrow"/>
        <family val="2"/>
      </rPr>
      <t>4000</t>
    </r>
    <r>
      <rPr>
        <sz val="12"/>
        <rFont val="Arial Narrow"/>
        <family val="2"/>
      </rPr>
      <t xml:space="preserve"> personas capacitadas en curso básico de economía solidaria.
(2) Las personas capacitadas directamente por la UAEOS en el programa curso básico de economía solidaria;  A 31 de marzo se cuenta con un avance de </t>
    </r>
    <r>
      <rPr>
        <b/>
        <sz val="12"/>
        <rFont val="Arial Narrow"/>
        <family val="2"/>
      </rPr>
      <t>329</t>
    </r>
    <r>
      <rPr>
        <sz val="12"/>
        <rFont val="Arial Narrow"/>
        <family val="2"/>
      </rPr>
      <t xml:space="preserve"> personas capacitadas.</t>
    </r>
  </si>
  <si>
    <t xml:space="preserve">Seguimiento al Plan Sectorial -Compromios UAEOS </t>
  </si>
  <si>
    <t>Linea Base  31 /12/2018</t>
  </si>
  <si>
    <t xml:space="preserve">Meta Cuatrienio </t>
  </si>
  <si>
    <t>Meta 2019</t>
  </si>
  <si>
    <t>Avance 2019</t>
  </si>
  <si>
    <t>Meta 2020</t>
  </si>
  <si>
    <t>Tercer Trimestre</t>
  </si>
  <si>
    <t>Cuarto Trimestre</t>
  </si>
  <si>
    <t>Avance  2020</t>
  </si>
  <si>
    <t>Avance 2021</t>
  </si>
  <si>
    <t>Avance Caulitativo</t>
  </si>
  <si>
    <t>2021 Primer Trimestre</t>
  </si>
  <si>
    <t>2021 Segundo Trimestre</t>
  </si>
  <si>
    <t>2021 Tercer  Trimestre</t>
  </si>
  <si>
    <t>Con el objeto de llevar a cabo Jornadas de promoción para la consolidación de la identidad sectorial y en el marco del Convenio No. 008 -2021 con Qualitas, la dirección técnica de desarrollo reporta que, al mes de deptiembre  se han llevado a cabo a través del Convenio No 008.2021 qualitas:
Gremios Fortalecidos:
Confecoop Llanos	
Confecoop Tolima	
Confecoop Caribe	
Confecoop Boyacá	
Confecoop Atlántico
Confecoop Caldas	
Confecoop Cauca
Confecoop Risaralda
Confecoop Quindío	
Confenagroc	
CFA	
Cooperativa Colega
*32 eventos regionales de 31 con 5876 participantes 2565 organizaciones representadas
*40 jornadas de tics de 39 con la participación de 2.280 personas y beneficiando a 968 organizaciones.
*15 eventos de socializacion a gremios de 12</t>
  </si>
  <si>
    <r>
      <t>0,00</t>
    </r>
    <r>
      <rPr>
        <sz val="11"/>
        <color rgb="FF000000"/>
        <rFont val="Arial Narrow"/>
        <family val="2"/>
      </rPr>
      <t> </t>
    </r>
  </si>
  <si>
    <r>
      <t>6%</t>
    </r>
    <r>
      <rPr>
        <sz val="11"/>
        <color rgb="FF000000"/>
        <rFont val="Arial Narrow"/>
        <family val="2"/>
      </rPr>
      <t> </t>
    </r>
  </si>
  <si>
    <t>Cualitativo 2019</t>
  </si>
  <si>
    <t>Cualitativo 2020</t>
  </si>
  <si>
    <t xml:space="preserve">Se actualizo los programas de educación solidaria y el curso virtual de educación solidaria este último dirigido a servidores públicos, el avance de esta actividad se encuentra en un 100%.  </t>
  </si>
  <si>
    <t xml:space="preserve">Durante la vigencia 2020 se  actualizaron e implementaron 2 programas
</t>
  </si>
  <si>
    <t>esta actividad iniciara en el 2020, no se tiene meta estimada para el 2019</t>
  </si>
  <si>
    <t xml:space="preserve">
A corte de31 de diciembre de 2020, se cumplió la meta esperada. Se finaliza vigencia con documento de agenda diseñada, la cual contó con la participación de grupos internos de trabajo de la UAEOS y grupo de valor con lideres y lideras del sector. </t>
  </si>
  <si>
    <t xml:space="preserve">se han promocionado los programas educativo en 12 secretarias de educacion </t>
  </si>
  <si>
    <t>La dirección Técnica de Desarrollo de las Organizaciones Solidarias adelantó la promoción de los diferentes programas educativos diseñados por la Unidad en 8 secretarias de educacion</t>
  </si>
  <si>
    <t>se han intervenido tres instituciones educativas, dos (2) en Córdoba y una (1) en el Cesar:
En Córdoba: 
- INSTITUCIÓN EDUCATIVA JULIO C. MIRANDA “JUCEMI” municipio de San Antero
- INSTITUCIÓN EDUCATIVA EL CASTILLO municipio de San Bernardo del viento
En Cesar:
- INSTITUCIÓN EDUCATIVA SAN ALBERTO MAGNO “INESAM”</t>
  </si>
  <si>
    <t xml:space="preserve">
Durante la Vigencia 2020 se implementó el Programa Formar Para Emprender. en 5 municipios: Caucasia , Cáceres, Nechí, Taraza y Valdivia en las siguientes Instituciones Educativas : 
Marco A Rojo sede Palomas Valdivia
Institución Educativa Valdivia
Antonio Roldan
Rural Montenegro
Manizales
Caspar de Roda
Divino Niño
Liceo Caucasia
Jorge Eliecer Gaitán
Las Conchas</t>
  </si>
  <si>
    <t>se documentaron 65 experiencias significativas en el 2019</t>
  </si>
  <si>
    <t xml:space="preserve">A 31 de Diciembre se documentaron  52 experiencias de Colombia si es solidariasignificativas documentadas 
</t>
  </si>
  <si>
    <t xml:space="preserve">Se realizaron 11 imágenes corporativas de organizaciones en el 2019. 
	Grupo Asociativo “Calidad” – Hobo, Huila
	Cooperativa Coopmente – Bogotá
	Asociación Nacional del sector del Calzado y Afines Ansecalz &amp; Afines
	Agrofrutas de Suaza
	Asomural"		"
	Cooperativa Telepostal  
	Asotetuan
	Asofamilugo
	Asofrounidos"	
	Cooafromasajistas de la Boquilla
	Agricultores Desplazados Microempresarios del Pueblo de Colombia </t>
  </si>
  <si>
    <t xml:space="preserve">Durante la vigencia 2020 se realizó el apoyo de la imagen corporativa a diez organizaciones: 
</t>
  </si>
  <si>
    <t>se desarrollaron 23 campañas en el 2019</t>
  </si>
  <si>
    <t xml:space="preserve">Se han relizado 31 campañas  EnEl2020 
Trámite de Acreditación 
</t>
  </si>
  <si>
    <t xml:space="preserve">se han reportado 165 organizaciones con estrategia de autosostenibilidad.
</t>
  </si>
  <si>
    <t>Se reporta el 80% de Emprendimientos solidarios implementando estrategias de autosostenibilidad para Diciembre del 2020.</t>
  </si>
  <si>
    <t>En el marco del proceso de investigación de Comités de Educación se realizaron los siguientes acciones: . Se alimentó matriz de cruce de instrumentos de información y se inició su diligenciamiento, se relaizó documento de hallazgos de la investigación, se generó informe inical  de investigación. Se realizó socialización de informe inicial en seción de tiempos compartidos el día 16 de diciembre. La coordinación del grupo de educación socializó con la dirección nacional los prinicpales haalzagos de la investigación el 24 de diciembre.</t>
  </si>
  <si>
    <t>Para el año 2020, El Director Técnico de la Dirección de Desarrollo y la Coordinadora del Grupo de Desarrollo Asociativo presentaron, en el XI Encuentro de Investigadores Latinoamericanos en Cooperativismo, convocado por la  Red Latinoamericana de Investigadores en Cooperativismo de la Alianza Cooperativa Internacional y organizado por CIRIEC Colombia, Confecoop Antioquia, Universidad Católica Luis Amigó y Pontificia Universidad Javeriana, la ponencia resultada de la investigación aplicada al proceso de implementación de la metodología de enfoque de vida y la propuesta de actualización e implementación de las fases 2,3 y 4. 
Eje temático:                        Inclusión, enfoque de género y juventudes 
Título:                                    Empoderamiento para la Asociatividad. 
Autores:                                 Garzon Beatriz - Barbosa Ehyder</t>
  </si>
  <si>
    <t>A 31 de diciembre se reportan 400 emprendimientos solidarios dinamizados fomentados en 24 departamentos y 104 municipios. 33 emprendimientos conformados por población en condición de víctima y 3 por población reincorporada. en los emprendimientos se contemplan las organizaciones beneficiadas de la estrategia de compras públicas locales, estrategia que fortalece los canales de comercialización y generación de ingresos de productos y servicios de los pequeños productores. Se da continuidad a las actividades implementación del Proyecto a la medida por emprendimiento con enfoque de mejoramiento de vida de acuerdo con el diagnóstico y caracterización. Plan de formación y capacitación según sea el caso: Economía solidaria 1,2,3 o 4. Enfoque de mejoramiento de vida. Capacitación, entrenamiento, asistencia técnica, acompañamiento y entrenamiento</t>
  </si>
  <si>
    <t xml:space="preserve">Durante la vigencia 2020 se fomentaron 400 emprendimientos solidarios dinamizados beneficiando a 6871 personas.. De estos, 40 emprendimientos  están conformados por población víctima y 2 por población reincorporada,.  Los procesos de fomento se adelantaron en 28 departamentos y en 111 municipios de los cuales 35 son territorios PDET contribuyendo a la estabilización de la paz. A través de la estrategia de compras públicas locales  se beneficiaron 200 emprendimientos solidarios en los cuales se  fortalecen los canales de comercialización y generación de ingresos de productos y servicios de los pequeños productores </t>
  </si>
  <si>
    <t>De los procesos de fomento de asociatividad solidaria, se han beneficiado en el tercer trimestre a 1624 personas, para un total de 6124 personas beneficiadas a nivel nacional, de los cuales se benefician 495 víctimas y 60 reincorporados</t>
  </si>
  <si>
    <t xml:space="preserve">
A 31 de  Diciembre se  beneficiaron directamente  6871  e indirectamente a 15.428 personas, de los proceso de fomento de organizaciones solidarias, de acuerdo a la caracterización realizada se reportan  1960 personas en condición de  victimas, 2759 mujeres, 1361  Narp y   556 indígenas.</t>
  </si>
  <si>
    <t xml:space="preserve">Se aprobó desde el Ministerio del Trabajo y con trabajo realizado por la UAEOS y entidades adscritas y vinculadas, documento recomendaciones para implementar en programas de gobierno departamental y municipal 2020 - 2023 desde el trabajo decente. </t>
  </si>
  <si>
    <t xml:space="preserve">Desde la dirección Técnica de Desarrollo se reporta el documento final de seguimiento a la estrategia para incorporar la Economía Solidaria en los planes de Desarrollo Local a los municipios y gobernaciones que incluyeron la economia solidaria en sus planes de desarrollo. 
</t>
  </si>
  <si>
    <t xml:space="preserve">se ejecutaron 2 fortalecimientos al sector gremial
En el mes de agosto del presente año, se acompaño desde el grupo de sinergias en la construcción de ejes temáticos en espacios de formación con participación de CONFECOOP NACIONAL y CONFECOOP ATLÁNTICO. CONFECOOP NACIONAL - UAEOS: 1200 participantes. CONFECOOP ATLÁNTICO: 120 personas. DEL   CONVENIO NO SE RPORTARON ACCIONES </t>
  </si>
  <si>
    <t xml:space="preserve">De acuerdo con las  jornadas de promoción para la consolidación de la identidad sectorial , a través del convenio N 06 de 2020 suscrito con Qualitas, se desarrollaron  las siguientes jornadas de interés del sector de la economía solidaria en aspectos como capacitación, orientación y acompañamiento presencial o vía digital con los siguientes gremios : 
1.Confecooop llanos
2.Confecoop Quindío
3. Confecoop Tolima 
4.Confecoop Oriente
 5.Confecoop Boyacá 
6. Confecoop Eje Cafetero 
7. Confecoop Valle
8.Analfe
 9. Ascoop Huila 
10. Confenagroc
11. Confecoop Nacional 
12. Fedemutuales
13.Confecoop Santander 
14.Confecoop Caribe 
15.Confecoop Antioquia
16.Confecoop Cauca 
17.Confecoop Risaralda 
18. Confecoop Caldas
19.Quindio solidario 
20. Ascoop </t>
  </si>
  <si>
    <t>La agenda se diseño en el mes de noviembre</t>
  </si>
  <si>
    <t>La dirección Técnica de Desarrollo de las Organizaciones Solidarias  reporta desde la implementacion del fortalecimiento del programa de Voluntariado las siguientes actividades  : 
- Se realizaron dos sesiones más de las 4 programadas para el curso de voluntariado.
Finalización curso de voluntariado COOSALUD. 19 Certificados
-Presentación foro voluntariado, presentación programa de Voluntariado</t>
  </si>
  <si>
    <t xml:space="preserve"> Se diseñó y socializó programa de sinergias institucionales. Para revisión de la Dirección de Investigación y Planeación. En observación del documento diseñado, se vienen ejecutando los ejes de trabajo de memorandos, acuerdo o sinergias vigentes. </t>
  </si>
  <si>
    <t xml:space="preserve">Sinergias por gestión 
Universidad ECCI : articulación con el Centro de Desarrollo Empresarial para el apoyo al “Primer encuentro internacional para la formalización del sector automotriz” 
Fundación Alpina: Estructuración actividad virtual “Conmemoración Día Internacional de la Mujer Rural” 
Colombia Estereo Emisora del Ejercito Nacional 93. 4 F.M. : Plan de trabajo para acceder a las emisoras en todos los formatos que tienen: Pautas, entrevistas, cápsulas, entre otros, se presentó la propuesta desde la ECPL para hacer uso de las emisoras y dar a conocer la estrategia y reunión con el coronel Alfredo González para la estructuración de la estrategia. 
Articulación con el Ministerio de Comercio para formalización de la Unidad de Satelites de Costura ( Unisatel) </t>
  </si>
  <si>
    <t xml:space="preserve">Se realizaron las siguientes capacitaciones a:
</t>
  </si>
  <si>
    <t xml:space="preserve">se estructuro plan de trabajo  sobre el modelo de la economía solidaria, lo anterior mediante la plataforma de confecámaras.  </t>
  </si>
  <si>
    <t xml:space="preserve">Estado de las Alianzas: 
DIAN: en virtud de la articulación entre la DIAN y la UAEOS se realizó charla  de Régimen Tributario Especial a una cooperativa creada en acompañamiento con la Agencia de Renovación del Territorio ART, cooperativa de reinsertados, Conversatorio sobre temas tributarios alrededor de las Organizaciones del Sector Solidario.   
SUPERINTENDENCIA: Seguimiento al documento Convenio marco interadministrativo con la Superintedencia de Puertos y Transporte , esta en proceso de ajustes y  verificación el documento.
CONFECAMARAS : Seguimiento a la Mesa Técnica con  Confecámaras  para coordinar sistema de información RUES con la cédula rural de la Mesa técnica Nacional de Asociatividad Rural </t>
  </si>
  <si>
    <t>se ha implementado en el cuarto trimestre el 6,25% de las actividades establecidas para el cumplimiento de las dimensiones y  políticas que conforman el MIPG, para un total de 25%</t>
  </si>
  <si>
    <t xml:space="preserve">Durante la vigencia 2020 la Unidad adelanto la gestion institucional en el marco del  MIGP, se realizaron informes trimestrales y se adelantaron 4 Comites Institucionales de Gestion y Desempeño </t>
  </si>
  <si>
    <t>se presentaron los resultados del FURAG 2018 en la Cual La Unidad Administrativa Especial de Organizaciones Solidarias fue calificada con un 84.2 siendo la primera entidad del sector trabajo a nivel nacional</t>
  </si>
  <si>
    <t xml:space="preserve">De acuerdo a los resultados de FURAG de 2019 que se realizo en 2020 la entidad tiene un índice de desempeño de 88,2%, se realizara un plan de mejoramiento  que permita cerrar las brechas identificadas. Y para que en la evaluación de vigencia 2020 que se realizará en la vigencia 2021 logremos alcanzar 90 del Índice de desempeño institucional 
En el segundo semestre se adelanta un plan de mejoramiento teniendo en cuenta los resultados Furag y la implementación del MIPG </t>
  </si>
  <si>
    <t>El avance total de la estrategia de comunicaciones es de 100%, correspondientes al fortalecimiento de las comunicaciones de la unidad</t>
  </si>
  <si>
    <t>La Unidad Aminsitrativa diseño e implementó una estrategia de comunicaciones  qu epermito visibilizar la gestión institucional y experiencias del sector solcidario a traves de varios medios y canales de comunicación: redes sociales, pagina web, revista insttucional, notas internas y externas, códigos civicos, foros, audiencias publicas entre otros.</t>
  </si>
  <si>
    <t>para el presente año no se realizara el estudio institucional</t>
  </si>
  <si>
    <t>Para   la 2020 se realizó un estudio técnico que permitió justificar la necesidad de recursos  para ampliar la cobertura de los programas de la entidad en territorio asi como tambien para adelantar procesos de capacitación a servidores publicos</t>
  </si>
  <si>
    <t>Documento de Recomendaciones para la Promoción del Empleo del Trabajo Decente</t>
  </si>
  <si>
    <t>Se creo la Comisión Intersectorial de la Economía Solidaria, iniciativa del presidente de la República, Iván Duque, y liderada por la Vicepresidente Martha Lucia Ramirez que fue creada para impulsar el sector cooperativo en Colombia como componente fundamental de la reactivación económica.
La iniciativa creada por el Decreto 1340 del 8 de octubre de 2020 y su objetivo es tener para fin de año aprobada la "política pública que promueva más cooperativas que aporten al crecimiento y empleo, tanto rural como urbano, y esa es la verdadera repotenciación que la economía necesita”.
La Comisión, se encargará de coordinar y orientar la ejecución de políticas, planes, programas y acciones necesarias para la implementación transversal e integral de la política pública de la economía solidaria a nivel nacional, estará también integrada por los ministerios de Trabajo, Hacienda, Agricultura, Salud, Comercio.
La Entidad actualizó  los instrumento de oferta publica para vigenica 2020 en e marco de la metodologia Arco que  busca optimizar y mejorar la eficiencia de la oferta institucional de los instrumentos de política pública que brindan las entidades del orden nacional en materia de competitividad, productividad, emprendimiento, ciencia, tecnología e innovación en Colombia.</t>
  </si>
  <si>
    <t xml:space="preserve">A la fecha la propuesta normativa de reglamentación del art 164 del PND se encuentra en el Ministerio del trabajo y en el  Ministerio de Comercio, industria y turismo, para su revisión, la entidad a la fecha no ha recibido comunicación alguna sobre su aprobación. </t>
  </si>
  <si>
    <t xml:space="preserve">Durante la vigencia 2020 se creó la Comisión Intersectorial de la Economía Solidaria, iniciativa del presidente de la República, Iván Duque, y liderada por la Vicepresidente Martha Lucia Ramirez que fue creada para impulsar el sector cooperativo en Colombia como componente fundamental de la reactivación económica. La UAEOS ha  participando activamente  en las mesas de trabajo para desarrollar la política pública del sector solidario, de la mano de la Vicepresidencia, Ministerio del Trabajo, la Superintendencia de la Economía Solidaria, el Fondo de Garantías de Entidades Cooperativas (Fogacoop) y el Ministerio de Comercio, Industria y Turismo.
La Unidad ha trabajado en:
Aportes documento en construcción, Política Pública para vendedores ambulantes 
Aportes al costeo de la política pública de Victimas para el Sector Solidario  
Aportes  a los procesos de Sistema de Información de población Victima
</t>
  </si>
  <si>
    <t xml:space="preserve">Se realizo la actualización del plan estadístico de la UAEOS de acuerdo a recomendaciones del DANE, se presentó el informe de seguimiento al DANE y se han realizado los informes estadísticos tanto internos como externos según la periodicidad establecida </t>
  </si>
  <si>
    <t xml:space="preserve">La Entidad cuenta con un plan estadístico  Institucional actualizado e implementado,  una operación estadística certificada por el DANE " Registro de ESALES", en la vigencia 2020, se dio inicio al diseño del SIOS,    Sistema de Información Socioeconómico de las Organizaciones Solidarias, sistema de información que busca identificar y organizar información relacionada con las organizaciones solidarias con el fin de apoyar su desarrollo socioeconómico a través de oportunidades de mejores ingresos y el desarrollo de la economía local. El sistema contará con: sistema de georreferenciación, catalogo electrónico, salas comerciales, estadísticas y permitirá avanzar en la interoperabilidad de la información con otras entidades. 
</t>
  </si>
  <si>
    <r>
      <t xml:space="preserve">Realizar programas de formación y asistencia técnica en ambientes virtuales y presenciales para la cualificación de servidores públicos y operadores  en asociatividad solidaria y cooperativismo 
</t>
    </r>
    <r>
      <rPr>
        <b/>
        <sz val="11"/>
        <rFont val="Arial Narrow"/>
        <family val="2"/>
      </rPr>
      <t xml:space="preserve">
</t>
    </r>
  </si>
  <si>
    <t>2021 Cuarto Trimestre</t>
  </si>
  <si>
    <t>La metas está establecida en 4 actividades de socialización. Estas se dan en el marco del convenio 7 de 2021 en el componente de promoción.
Se realizó alistamiento y apoyo a convocatoria de la mesa regional Orinoquía - Amazonía. 
 Se realizó la mesa regional de educación solidaria: Orinoquía- Amazonía. Se socializó el documento de agenda de comités de educación y se recibió retroalimentación en las diferentes salas. 
 Se realizó alistamiento y apoyo a convocatoria de la mesa regional caribe . 
 Se realizó la mesa regional de educación solidaria: Región Caribe. Se socializó el documento de agenda de comités de educación y se recibió retroalimentación en las diferentes salas. 
Se consolidó la agenda para la mesa nacional de educación solidaria sesión A.
Se realizó la  mesa nacional de educación solidaria sesión A.  Donde se concluyó la socialización y retroalimentación del documento de agenda de comités de educación.</t>
  </si>
  <si>
    <t xml:space="preserve">Se  reporta que a través de los convenios de asociación, se implementó el programa Formar para Emprender en 8 secretarias de educación de los municipios:                                                                                                                       Formar para Emprender en 8 secretarias de educación de los municipios:                                                                                                      
1. Boyacá: San José de Pare
2. Norte de Santander: Ocaña
3. Santander- El Playón                                                                                          
4. Cauca 
5. Putumayo - Secretaria de Educación Cultura y Deportes
6. Valle del Cauca, Cali y Ginebra -  Secretaria de Educación 
7. Nariño - Secretaria de educación de Chachagu 
8. Antioquia, Abejorral - Institución Educativa Rural Pantanillo y Manuel Canuto Restrepo Un delegado de la Secretaría de Educación del municipio.  En los meses de octtubre y noviembre se registraron y fueron entregados los informes del Programa Formar para Emprender realizados a través de los convenios. </t>
  </si>
  <si>
    <t xml:space="preserve">A corte 31 de diciembre se ha documentado las siguientes experiencias significativas:
Se adelanto la grabación de (23) experiencias de asociatividad solidaria:
- Bolívar: Cooafromasajistas de la Boquilla
-Guatavita:  Cooperativa Cooprolag
- Bolívar: Asociación Asobotur
- La Mesa, Cundinamarca: Asociación Mesuna de Fruticultores “ASOMUFRUT.
--Cooperativa Mujeres Empresariales Rurales de Boyacá - Coomerboy
- Cooperativa de Agricultores de Pesca – Coagripesca
- Asociación Brevas Playeritas, en el municipio de La Playa de Belén
-Asociación Productora de Dulces y Cárnicos de El Carmen en Norte de Santander.
- Asomefrut
- Asociación de Mujeres Emprendedoras Brevas Playeritas
- Cooperativa Multiactiva de Afromasajistas de la Boquilla. 
- Asociación de Bolleras de Turbana Asobotur
- Cooperativa Multiactiva de Lecheros de Potrerolargo
- Asociación de Productores de papa, Leche y Cultivos
- Coopesansilvestre- Barrancabermeja -Santander
 - Cooperativa asozapac - Chinú -Cordoba
 - Asociacion Aspagraus - San Juan de Urabá – Antioquia
- Asopulpay- El Playòn -Santander
 - Coomerboy - Tunja - Boyacá
 - Asomutigre - El Tigre, Chinù – Córdoba
- Asmuprosan- -San Andres
 - Asovenesbos 
 - Coomulcofec
Se ha publicado a través de medios de comunicación públicos, privados y solidarios 45 videos:
- Foro la acción comunal como experiencia de desarrollo   
- Organizaciones de acción comunal                        
- Deberes de los ciudadanos
- Mujer UAEOS                                                               
- Conexión solidaria capítulo 10
- Intervención Rafael González Diálogo de Compras Públicas Locales
- Foro Comisión Intersectorial 
-Foro El voluntariado como Eje de cohesión social 
-Un Café con la UAEOS - Cooperativa Febor
- Intervención Rafael González en el lanzamiento del ciclo de talleres de Compras Públicas Locales                                                               - Un café con la UAEOS - Ejército Nacional 
- Foro Educación Solidaria para Todos: Diplomado en economía solidaria 
 -Cápsula Conexión Solidaria cap. 1 
-Rafael González, en los Diálogos de circuitos cortos de comercialización para Magdalena.
- Un Café con la UAEOS - Cafesalud -                                                               
- Compras Públicas Locales y Ley de Emprendimiento
- Cápsula Conexión Solidaria 2 
- Coopsanjuaneras –
- Cápsula Conexión Solidaria cap. 3
- Foro de Ley de Compras Públicas Locales: un estímulo para el pequeño productor 
- Intervención Rafael González en Foro: “Economía Solidaria: Innovación y Asociatividad Social” 
-Foro Gestión de la innovación y cultura corporativa 
- ¿Cómo se conforma un fondo de empleados?
- Foro Transformacion Digital
- Conexión Solidaria cap. 4
- Foro Mes Internacional De Las Cooperativas
- UAEOS Experiencias que Transforman Vidas Cap. 1
- Foro Social Media: Un camino real para el conocimiento
- Asomefrut
- Asociación de Mujeres Emprendedoras Brevas Playeritas
- Cooperativa Multiactiva de Afromasajistas de la Boquilla
- Foro Alimentación Responsable
- Un Café con la UAEOS - Ascoop
- Foro Economía Solidaria para la Gente
- Cápsula Conexión Solidaria cap. 5
- Foro Acceso al crédito
- UAEOS Experiencias que transforman vidas Cap. 2
- Asociación de Bolleras de Turbana Asobotur
- Cooperativa Multiactiva de Lecheros de Potrerolargo
- Asociación de Productores de papa, Leche y Cultivos
- Un Café con la UAEOS - Fogacoop
- Foro Economía Circular
- Foro La responsabilidad ambiental de las Organizaciones Solidarias
- Cápsula Conexión Solidaria cap. 6
- UAEOS Experiencias que transforman vidas Cap. 2        
- Un Café con la UAEOS - Asociación Mutual
- Foro Celebración Día Internacional de la Mutualidad
- Cápsula Conexión Solidaria cap. 7
-  Coopesansilvestre- Barrancabermeja -Santander
 - Cooperativa asozapac - Chinú -Cordoba
 - Asociacion Aspagraus - San Juan de Urabá – Antioquia
- Audiencia publica rendiccion de cuentas UAEOSl
- Foro Celebración de los diez años de la UAEOS
- Experiencias que transforman vidas. capitulo 4
- Asociacion de Mujeres del Tigre (Asomutigre)
- Asociacion de Pulpas el Playòn (Asopulplay)
 - Cooperativa de Mujeres Empresariales Rurales de Boyacá (Coomerboy)
 - Un Café con la UAEOS cap. 19 - Vicente Suescún
- Rendición de Cuentas del Sector Trabajo 2020-2021
- Cápsula Conexión Solidaria capítulo 8.          
- Asociacion de vendedores estacionarios de mercado de Basurto (Asovenesbas)
- Asociacion de Mujeres progresistas de San Juan de   Uraba(Asmuprosan)
- Felices fiestas
 - Cooperativa Ocañera Multiactiva de Confecciones (Coomulcofec)
 - Un Café con la UAEOS cap. 20 - Asoriesgo                                                                        </t>
  </si>
  <si>
    <t>videos de experiencias para publicación en el programa de TV Conexión Solidaria se realizó publicidad de sus productos, diseño gráfico e imagen corporativa.  
:
Se adelanto la grabación de (23) experiencias de asociatividad solidaria:
- Bolívar: Cooafromasajistas de la Boquilla
-Guatavita:  Cooperativa Cooprolag
- Bolívar: Asociación Asobotur
- La Mesa, Cundinamarca: Asociación Mesuna de Fruticultores “ASOMUFRUT.
--Cooperativa Mujeres Empresariales Rurales de Boyacá - Coomerboy
- Cooperativa de Agricultores de Pesca – Coagripesca
- Asociación Brevas Playeritas, en el municipio de La Playa de Belén
-Asociación Productora de Dulces y Cárnicos de El Carmen en Norte de Santander.
- Asomefrut
- Asociación de Mujeres Emprendedoras Brevas Playeritas
- Cooperativa Multiactiva de Afromasajistas de la Boquilla. 
- Asociación de Bolleras de Turbana Asobotur
- Cooperativa Multiactiva de Lecheros de Potrerolargo
- Asociación de Productores de papa, Leche y Cultivos
- Coopesansilvestre- Barrancabermeja -Santander
 - Cooperativa asozapac - Chinú -Cordoba
 - Asociacion Aspagraus - San Juan de Urabá – Antioquia
- Asopulpay- El Playòn -Santander
 - Coomerboy - Tunja - Boyacá
 - Asomutigre - El Tigre, Chinù – Córdoba
- Asmuprosan- -San Andres
 - Asovenesbos 
 - Coomulcofec</t>
  </si>
  <si>
    <t xml:space="preserve">Se realizaron 20 campañas  
1-Campaña de la Comisión intersectorial para el fortalecimiento:  realizamos foro, campaña en redes sociales y publicación de la revista sobre el tema.
2-Campaña de la consolidación del sector solidario; realizamos foro, campaña en redes sociales y publicación de la revista sobre el tema.
3- Emitimos en Canal Institucional la cápsula Conexión Solidaria #2 socializando los programas de la UAEOS para la atención a la población vulnerable.
4- Emitimos podcast Hablemos de Fondo de Empleados publicado el 28 de mayo en la plataforma Spottify
5-campaña con la emisión de la Cápsula Conexión Solidaria # 3 hablando del Enfoque de Mejoramiento de Vida.
6-Emisión de la Cápsula Conexión Solidaria # 4 hablando del apoyo a Emprendedores de a Pie.
7-El primer programa institucional Experiencias que Transforman Vidas emitidos en Canal Institucional de RTVC.
8-Hablando de la participación de la Entidad en el  PLANFES, 
9-El segundo programa institucional Experiencias que Transforman Vidas emitidos en Canal Institucional de RTVC 
10-El primer programa de radio institucional en Radio Nacional de Colombia.
11- Informar sobre el trámite de acreditación y la educación solidaria que imparte de la UAEOS -
12- El tercer programa institucional Experiencias que Transforman Vidas emitido en el Canal Institucional de RTVC
13 - El segundo programa de radio institucional en Radio Nacional de Colombia
14- Informar sobre el reciente Conpes 4051 de 2021
15- El cuarto programa institucional Experiencias que Transforman Vidas emitido en el Canal Institucional de RTVC
16 - El tercer programa de radio institucional en Radio Nacional de Colombia
17- Informar sobre sobre los diez años de la UAEOS
18- El quinto programa institucional Experiencias que Transforman Vidas emitido en el Canal Institucional de RTVC
19- El cuarto programa de radio institucional en Radio Nacional de Colombia
20- El quinto programa de radio institucional en Radio Nacional de Colombia
</t>
  </si>
  <si>
    <t>Con el fin de desarrollar  estrategias de autosostenibilidad en las dimensiones social, económica, ambiental, cultural y política de los emprendimientos solidarios, a través de la ejecución de los  Convenio se reportan en su totalidad el 100% de emprendimientos solidarios en los cuales se implementaron estrategias de autosostenibilidad</t>
  </si>
  <si>
    <t>En desarrollo del convenio 07-2021, se publico la investigación
Identificación y guía de buenas prácticas en organizaciones de la economía solidaria en Colombia ISBN 978-958-53619-2-8</t>
  </si>
  <si>
    <t>En el mes de diciembre se participó en el Desarrollo de la 3ra fase y Cierre protocolario del programa voluntariado juvenil alianza del pacifico 2021.</t>
  </si>
  <si>
    <t>En la implementación de la estrategia del programa de sinergias interinstitucionales, articulando las agendas sectoriales nacionales o regionales a corte de 31 de diciembre la DDOS reporta las siguientes actividades:
1. Inicio del diplomado en educación económica y financiera para servidores UAEOS a través de la dirección de mujer rural, la FAO.
2. Contribuir Sinergia UNODC - UAEOS (Fortalecimiento organizaciones solidarias en Putumayo)
3. Participación en Mesa de trabajo subcomité Choco preparación encuentro empresarial.
4. Participación y seguimiento en el subcomité sector trabajo Choco
5. Reunión y seguimiento Agencia Nacional Minera.
6. Participación en la mesa de auto fortalecimiento 
7. Articulación 1DC
8. Participación y seguimiento plan de acción del subcomité de MIN Caquetá
9. Aportes a la cartilla guía construyendo nuestra organización de productores rurales
10. Aporte fichas: cooperativas, cooperativa agropecuaria, precooperativa y organismos comunales
11. Presentación de la carta de intención convenio MIN COMERCIO.
12. Seguimiento municipio PDET Buenaventura
13. Seguimiento mesa técnica municipio PDET Cauca
14. Participación y seguimiento en el subcomité sector trabajo Nariño
15. Participación en la mesa técnica para la ordenanza de compras pública Putumayo
16. Informe y seguimiento al convenio UNIAGRARIA
17. Participación en os subcomités y subcomisiones departamentales del sector trabajo de os departamentos de: Huila, Cundinamarca, Meta, Arauca, Guaviare, Caquetá, Santander, Norte de Santander, Bogotá, Boyacá y Vichada.                                        
18. Identificar alianza PENIS – UAEOS (Propuesta Plan de trabajo) - Se realizo alianza con la UNODC para crear una cooperativa exportadora del Putumayo de segundo nivel alianza Ecopetrol
19. Participar en Reunión subcomité Mintrabajo Nariño
20. Participar en reunión Mintrabajo Caquetá                                                                                        3. Participación subcomités de CPS y de los deptos. de Arauca, Cundinamarca, Santander, Norte de Santander, Vichada, Meta y Boyacá.
21.Participar en mesa técnica supersolidaria. Se establece plan de trabajo con entregables por las entidades participantes.</t>
  </si>
  <si>
    <t>(1) Diplomado virtual "Compras Públicas y Economía Solidaria para la gente" - a 30 de junio 5290 inscritos; el resultado final de participantes certificados se da en el proximo trimestre.
El reporte final de la actividad se muestra:
Total servidores publicos certificados (diferentes de los vinculados a la Uaeos): 686 
Segundo cohorte:
Total servidores publicos certificados (diferentes de los vinculados a la Uaeos): 1139
Esta actividad aporta a la meta general de 6 procesos de capacitación con 1 proceso
(2) Curso virtual reactivando el territorio: se realizaron las gestiones para su puesta en marcha - se aplazó su implementación para el segundo semestre acorde a indicaciones de la dirección nacional</t>
  </si>
  <si>
    <t xml:space="preserve">Se ha implementado un 25% de 25% del Modelo Integrado de Gestión y Planeación en la UAEOS </t>
  </si>
  <si>
    <t xml:space="preserve">La estrategia de comunicaciones presenta en el Ultimo  trimestre del 2021 un  100 % de avance </t>
  </si>
  <si>
    <t>Esta meta se encuentra en el 100% , se cumpli la vigencia 2020</t>
  </si>
  <si>
    <t>Durante el cuarto trimestre se reportan 100 emprendimientos solidarios dinamizados, para un total en la vigencia 2021  de  400 emprendimientos solidarios, beneficiando a 7917 personas.. De estos, 38 emprendimientos  están conformados por población víctima y 2 por población reincorporada,.  Los procesos de fomento se adelantaron en 24 departamentos y en 157 municipios de los cuales 38 son territorios PDET contribuyendo a la estabilización de la paz..</t>
  </si>
  <si>
    <t>Durante el cuarto trimestre se reportan 1655 personas beneficiadas de los proceso de fomento de organizaciones solidarias, para un total en la vigencia 2021  de  7917  beneficiadas directamente e indirectamente a 24.129, de los proceso de fomento de organizaciones solidarias, de acuerdo a la caracterización realizada se reportan  2.332 personas en condición de  víctimas, 4805  mujeres, 2304  Narp y   775 indígenas.</t>
  </si>
  <si>
    <t>Durante el cuarto trimestre se reportan 2 cadenas o redes productivas  promovidas. La UAEOS  en la vigencia 2021  a través de la estrategia de compras públicas  dinamizó  200 organizaciones con 372 acuerdos firmados en 11 departamentos (1 CAUCA, 2 LA GUAJIRA, 3 CORDOBA, 4 GUAVIARE, 5 HUILA, 6 CESAR, 7 MAGDALENA, 8 CAQUETA, 9 CHOCO, 10 ANTIOQUIA, 11 VALLE DEL CAUCA) con la participación de 288 operadores y valor de acuerdos totales $5.459.435.097</t>
  </si>
  <si>
    <t xml:space="preserve">Durante la vigencia 2021 se desarrollaron 2 programas:
1-"Diplomado en Compras Públicas y Economía Solidaria para la gente" dirigido a servidores públicos de entidades del orden nacional y de entidades del orden territorial, operadores de proyectos de asociatividad solidaria, organizaciones solidarias, entidades acreditadas por la UAEOS y comunidad interesada donde participaron más de 5.797 personas de los cuales se certificaron 640 en 134 municipios PDET en la modalidad virtual.
2-" Programa Formar para Emprender en Asociatividad Solidaria": se diseñaron y actualizaron acciones para su implementación en modalidad mixta (presencial y mediado por el uso de las Tic) 
</t>
  </si>
  <si>
    <t xml:space="preserve">
La UAEOS implementó el programa formar para emprender en asociatividad solidaria en  instituciones educativas en 14 municipios. El objetivo del programa Formar Para Emprender es que desde muy tempranas edades, niñas y niños manejen los conceptos de asociatividad y solidaridad y reconozcan estos valores como importantes para el desarrollo de sus comunidades.
Departamento de La Guajira
1. Municipio Riohacha
2. Municipio Fonseca
Departamento- Cesar
3. Municipio- Codazzi
Departamento -La Guajira
4. Municipio- Villanueva
Departamento- Cundinamarca
5. Municipio-Sopó
6. Municipio- Susa
7. Municipio Pacho
Departamento Antioquia
8. Municipio Valdivia
9. Municipio Taraza
10. Municipio Caceres
11. Municipio Caucasia
12. Municipio Nechi
Departamento De Boyacá
13. Municipio De San José De Pare ( Boyacá)
14. Municipio Abejorral ( Antioquia)
</t>
  </si>
  <si>
    <t xml:space="preserve">En el cuarto trimestre se reportaron 12.675 personas capacitadas en curso básico de economía solidaria por entidades acreditadas. El reporte de actividades pedagógicas de entidades acreditadas por la UAEOS es semestral con una sumatoria total de la vigencia de  22.000. Al 31 de enero de 2022 se tendrá el reporte final de las personas capacitadas en la vigencia 2021
</t>
  </si>
  <si>
    <t xml:space="preserve">
Durante la vigencia 2021 la UAEOS  la entidad cumplió al 100% con la meta establecida desarrollando:  
1. Se: apoyó técnicamente al Ministerio de Trabajo como secretaría técnica de la Comisión Intersectorial del sector de la Economía Solidaria. 
2. Se participó y  apoyó  en la construcción de la política pública del sector solidario: Conpes 4051 de 2021 " Política Pública para el desarrollo de la Economía Solidaria"
3, La UAEOS participó en mesas interinstitucionales de análisis normativo y producto de ellas se estructuró el proyecto de decreto reglamentario de la ley 2069.</t>
  </si>
  <si>
    <t>Durante la vigencia 2021 la UAEOS  la entidad cumplió al 100% con la meta establecida, la UAEOS cuenta con un Plan Estadístico Institucional  actualizado, se realizaron los seguimientos trimestrales a las operaciones estadísticas de la entidad</t>
  </si>
  <si>
    <t xml:space="preserve">De acuerdo a la evaluación de la gestión institucional, correspondiente a la vigencia 2020, la entidad obtuvo un índice de desempeño de 89%. Teniendo en cuenta el resultado y en aras de mejorar, se adelantó un plan de mejoramiento. Adicionalmente  se realizan informes trimestrales a la implementación de MIPG por cada dimensión y política que permiten monitorear la gestión institucional </t>
  </si>
  <si>
    <t xml:space="preserve">
La UAEOS ha implementado  el programa formar para emprender en asociatividad solidaria en  instituciones educativas en 14 municipios. El objetivo del programa Formar Para Emprender es que desde muy tempranas edades, niñas y niños manejen los conceptos de asociatividad y solidaridad y reconozcan estos valores como importantes para el desarrollo de sus comunidades.
Departamento de La Guajira
1. Municipio Riohacha
2. Municipio Fonseca
Departamento- Cesar
3. Municipio- Codazzi
Departamento -La Guajira
4. Municipio- Villanueva
Departamento- Cundinamarca
5. Municipio-Sopó
6. Municipio- Susa
7. Municipio Pacho
Departamento Antioquia
8. Municipio Valdivia
9. Municipio Taraza
10. Municipio Caceres
11. Municipio Caucasia
12. Municipio Nechi
Departamento De Boyacá
13. Municipio De San José De Pare ( Boyacá)
14. Municipio Abejorral ( Antioquia)
</t>
  </si>
  <si>
    <t xml:space="preserve">Dentro del seguimiento a las 4 alianzas suscritas o identificadas en apoyo a la formalización y fomento de organizaciones solidarias se avanzó en la generación de mesas de trabajo con la Supersolidaria, INVIMA, DIAN y Confecamarás con el fin lograr beneficios y/o oportunidades para las organizaciones solidarias.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</si>
</sst>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Red]#,##0.00"/>
    <numFmt numFmtId="165" formatCode="[$-10C0A]#,##0"/>
    <numFmt numFmtId="166" formatCode="[$-10C0A]#,##0.00"/>
    <numFmt numFmtId="167" formatCode="0.0%"/>
    <numFmt numFmtId="168" formatCode="0.0"/>
  </numFmts>
  <fonts count="30" x14ac:knownFonts="1">
    <font>
      <sz val="11"/>
      <color theme="1"/>
      <name val="Calibri"/>
      <family val="2"/>
      <scheme val="minor"/>
    </font>
    <font>
      <sz val="11"/>
      <color theme="1"/>
      <name val="Calibri"/>
      <family val="2"/>
      <scheme val="minor"/>
    </font>
    <font>
      <sz val="10"/>
      <name val="Arial"/>
      <family val="2"/>
    </font>
    <font>
      <sz val="10"/>
      <name val="Arial"/>
      <family val="2"/>
    </font>
    <font>
      <b/>
      <sz val="10"/>
      <color indexed="9"/>
      <name val="Arial Narrow"/>
      <family val="2"/>
    </font>
    <font>
      <sz val="10"/>
      <name val="Arial Narrow"/>
      <family val="2"/>
    </font>
    <font>
      <sz val="10"/>
      <color theme="1"/>
      <name val="Arial Narrow"/>
      <family val="2"/>
    </font>
    <font>
      <b/>
      <sz val="12"/>
      <color theme="0"/>
      <name val="Arial Narrow"/>
      <family val="2"/>
    </font>
    <font>
      <sz val="8"/>
      <name val="Calibri"/>
      <family val="2"/>
      <scheme val="minor"/>
    </font>
    <font>
      <sz val="11"/>
      <name val="Arial Narrow"/>
      <family val="2"/>
    </font>
    <font>
      <sz val="11"/>
      <color theme="1"/>
      <name val="Arial Narrow"/>
      <family val="2"/>
    </font>
    <font>
      <b/>
      <sz val="11"/>
      <color theme="1"/>
      <name val="Arial Narrow"/>
      <family val="2"/>
    </font>
    <font>
      <u/>
      <sz val="11"/>
      <color theme="10"/>
      <name val="Calibri"/>
      <family val="2"/>
      <scheme val="minor"/>
    </font>
    <font>
      <b/>
      <sz val="11"/>
      <color theme="0"/>
      <name val="Arial Narrow"/>
      <family val="2"/>
    </font>
    <font>
      <sz val="10"/>
      <name val="Verdana"/>
      <family val="2"/>
    </font>
    <font>
      <b/>
      <sz val="10"/>
      <color theme="0"/>
      <name val="Arial Narrow"/>
      <family val="2"/>
    </font>
    <font>
      <b/>
      <sz val="24"/>
      <color theme="1"/>
      <name val="Arial Narrow"/>
      <family val="2"/>
    </font>
    <font>
      <b/>
      <sz val="12"/>
      <color theme="1"/>
      <name val="Arial Narrow"/>
      <family val="2"/>
    </font>
    <font>
      <sz val="12"/>
      <color theme="1"/>
      <name val="Arial Narrow"/>
      <family val="2"/>
    </font>
    <font>
      <sz val="12"/>
      <name val="Arial Narrow"/>
      <family val="2"/>
    </font>
    <font>
      <u/>
      <sz val="12"/>
      <color theme="10"/>
      <name val="Arial Narrow"/>
      <family val="2"/>
    </font>
    <font>
      <sz val="12"/>
      <color theme="1"/>
      <name val="Calibri"/>
      <family val="2"/>
      <scheme val="minor"/>
    </font>
    <font>
      <b/>
      <sz val="12"/>
      <name val="Arial Narrow"/>
      <family val="2"/>
    </font>
    <font>
      <b/>
      <sz val="12"/>
      <name val="Arial"/>
      <family val="2"/>
    </font>
    <font>
      <sz val="9"/>
      <name val="Arial"/>
      <family val="2"/>
    </font>
    <font>
      <b/>
      <sz val="9"/>
      <color theme="0"/>
      <name val="Arial Narrow"/>
      <family val="2"/>
    </font>
    <font>
      <sz val="10"/>
      <color theme="0"/>
      <name val="Arial Narrow"/>
      <family val="2"/>
    </font>
    <font>
      <b/>
      <sz val="16"/>
      <name val="Arial"/>
      <family val="2"/>
    </font>
    <font>
      <sz val="11"/>
      <color rgb="FF000000"/>
      <name val="Arial Narrow"/>
      <family val="2"/>
    </font>
    <font>
      <b/>
      <sz val="11"/>
      <name val="Arial Narrow"/>
      <family val="2"/>
    </font>
  </fonts>
  <fills count="9">
    <fill>
      <patternFill patternType="none"/>
    </fill>
    <fill>
      <patternFill patternType="gray125"/>
    </fill>
    <fill>
      <patternFill patternType="solid">
        <fgColor rgb="FF353588"/>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4"/>
        <bgColor indexed="64"/>
      </patternFill>
    </fill>
    <fill>
      <patternFill patternType="solid">
        <fgColor theme="2"/>
        <bgColor indexed="64"/>
      </patternFill>
    </fill>
    <fill>
      <patternFill patternType="solid">
        <fgColor rgb="FF00B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style="medium">
        <color indexed="64"/>
      </right>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10">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0" fontId="1" fillId="0" borderId="0"/>
    <xf numFmtId="0" fontId="2" fillId="0" borderId="0"/>
    <xf numFmtId="9" fontId="2" fillId="0" borderId="0" applyFont="0" applyFill="0" applyBorder="0" applyAlignment="0" applyProtection="0"/>
  </cellStyleXfs>
  <cellXfs count="159">
    <xf numFmtId="0" fontId="0" fillId="0" borderId="0" xfId="0"/>
    <xf numFmtId="0" fontId="2" fillId="0" borderId="0" xfId="2"/>
    <xf numFmtId="3" fontId="5" fillId="4" borderId="1" xfId="2" applyNumberFormat="1" applyFont="1" applyFill="1" applyBorder="1" applyAlignment="1">
      <alignment horizontal="center" vertical="center" wrapText="1"/>
    </xf>
    <xf numFmtId="0" fontId="9" fillId="4" borderId="1" xfId="0" applyFont="1" applyFill="1" applyBorder="1" applyAlignment="1">
      <alignment horizontal="justify" vertical="top" wrapText="1"/>
    </xf>
    <xf numFmtId="1" fontId="10" fillId="4" borderId="1" xfId="0" applyNumberFormat="1" applyFont="1" applyFill="1" applyBorder="1" applyAlignment="1">
      <alignment horizontal="justify" vertical="top" wrapText="1"/>
    </xf>
    <xf numFmtId="3" fontId="9" fillId="3" borderId="1" xfId="0" applyNumberFormat="1" applyFont="1" applyFill="1" applyBorder="1" applyAlignment="1">
      <alignment horizontal="justify" vertical="top" wrapText="1"/>
    </xf>
    <xf numFmtId="0" fontId="4" fillId="5" borderId="1" xfId="2" applyFont="1" applyFill="1" applyBorder="1" applyAlignment="1">
      <alignment horizontal="center" vertical="center"/>
    </xf>
    <xf numFmtId="0" fontId="4" fillId="5" borderId="1" xfId="2" applyFont="1" applyFill="1" applyBorder="1" applyAlignment="1">
      <alignment horizontal="center" vertical="center" wrapText="1"/>
    </xf>
    <xf numFmtId="0" fontId="10" fillId="0" borderId="0" xfId="0" applyFont="1"/>
    <xf numFmtId="0" fontId="10" fillId="0" borderId="0" xfId="0" applyFont="1" applyAlignment="1">
      <alignment horizontal="center"/>
    </xf>
    <xf numFmtId="0" fontId="11" fillId="0" borderId="0" xfId="0" applyFont="1"/>
    <xf numFmtId="0" fontId="0" fillId="4" borderId="0" xfId="0" applyFill="1"/>
    <xf numFmtId="0" fontId="10" fillId="4" borderId="0" xfId="0" applyFont="1" applyFill="1"/>
    <xf numFmtId="0" fontId="10" fillId="4" borderId="0" xfId="0" applyFont="1" applyFill="1" applyAlignment="1">
      <alignment horizontal="center"/>
    </xf>
    <xf numFmtId="3" fontId="15" fillId="2" borderId="6" xfId="0" applyNumberFormat="1" applyFont="1" applyFill="1" applyBorder="1" applyAlignment="1">
      <alignment horizontal="center" vertical="center" wrapText="1"/>
    </xf>
    <xf numFmtId="0" fontId="19" fillId="4" borderId="1" xfId="0" applyFont="1" applyFill="1" applyBorder="1" applyAlignment="1">
      <alignment horizontal="justify" vertical="center" wrapText="1"/>
    </xf>
    <xf numFmtId="165" fontId="19" fillId="4" borderId="1" xfId="0" applyNumberFormat="1" applyFont="1" applyFill="1" applyBorder="1" applyAlignment="1" applyProtection="1">
      <alignment horizontal="center" vertical="center" wrapText="1"/>
      <protection locked="0"/>
    </xf>
    <xf numFmtId="1" fontId="19"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justify" vertical="top" wrapText="1"/>
    </xf>
    <xf numFmtId="3" fontId="19" fillId="4" borderId="1" xfId="0" applyNumberFormat="1" applyFont="1" applyFill="1" applyBorder="1" applyAlignment="1">
      <alignment horizontal="justify" vertical="center" wrapText="1"/>
    </xf>
    <xf numFmtId="0" fontId="18" fillId="4" borderId="1" xfId="0" applyFont="1" applyFill="1" applyBorder="1" applyAlignment="1">
      <alignment horizontal="justify" vertical="center" wrapText="1"/>
    </xf>
    <xf numFmtId="3" fontId="20" fillId="4" borderId="1" xfId="5" applyNumberFormat="1" applyFont="1" applyFill="1" applyBorder="1" applyAlignment="1">
      <alignment horizontal="justify" vertical="center" wrapText="1"/>
    </xf>
    <xf numFmtId="0" fontId="21" fillId="4" borderId="0" xfId="0" applyFont="1" applyFill="1"/>
    <xf numFmtId="164" fontId="19" fillId="3" borderId="1" xfId="0" applyNumberFormat="1" applyFont="1" applyFill="1" applyBorder="1" applyAlignment="1">
      <alignment horizontal="justify" vertical="center" wrapText="1"/>
    </xf>
    <xf numFmtId="3" fontId="19" fillId="3" borderId="1" xfId="0" applyNumberFormat="1" applyFont="1" applyFill="1" applyBorder="1" applyAlignment="1">
      <alignment horizontal="justify" vertical="center" wrapText="1"/>
    </xf>
    <xf numFmtId="3" fontId="19" fillId="3" borderId="1" xfId="0" applyNumberFormat="1" applyFont="1" applyFill="1" applyBorder="1" applyAlignment="1">
      <alignment horizontal="center" vertical="center" wrapText="1"/>
    </xf>
    <xf numFmtId="3" fontId="19" fillId="3" borderId="1" xfId="0" applyNumberFormat="1" applyFont="1" applyFill="1" applyBorder="1" applyAlignment="1">
      <alignment horizontal="justify" vertical="top" wrapText="1"/>
    </xf>
    <xf numFmtId="3" fontId="20" fillId="3" borderId="1" xfId="5" applyNumberFormat="1" applyFont="1" applyFill="1" applyBorder="1" applyAlignment="1">
      <alignment horizontal="justify" vertical="center" wrapText="1"/>
    </xf>
    <xf numFmtId="166" fontId="18" fillId="4" borderId="1" xfId="6" applyNumberFormat="1" applyFont="1" applyFill="1" applyBorder="1" applyAlignment="1" applyProtection="1">
      <alignment horizontal="justify" vertical="center" wrapText="1"/>
      <protection locked="0"/>
    </xf>
    <xf numFmtId="1" fontId="18" fillId="4" borderId="1" xfId="6" applyNumberFormat="1" applyFont="1" applyFill="1" applyBorder="1" applyAlignment="1">
      <alignment horizontal="center" vertical="center" wrapText="1"/>
    </xf>
    <xf numFmtId="1" fontId="18" fillId="4" borderId="1" xfId="0" applyNumberFormat="1" applyFont="1" applyFill="1" applyBorder="1" applyAlignment="1">
      <alignment horizontal="center" vertical="center" wrapText="1"/>
    </xf>
    <xf numFmtId="1" fontId="18" fillId="4" borderId="1" xfId="0" applyNumberFormat="1" applyFont="1" applyFill="1" applyBorder="1" applyAlignment="1">
      <alignment horizontal="justify" vertical="top" wrapText="1"/>
    </xf>
    <xf numFmtId="9" fontId="18" fillId="4" borderId="1" xfId="0" applyNumberFormat="1" applyFont="1" applyFill="1" applyBorder="1" applyAlignment="1">
      <alignment horizontal="justify" vertical="center" wrapText="1"/>
    </xf>
    <xf numFmtId="3" fontId="19" fillId="3" borderId="13" xfId="0" applyNumberFormat="1" applyFont="1" applyFill="1" applyBorder="1" applyAlignment="1">
      <alignment horizontal="justify" vertical="center" wrapText="1"/>
    </xf>
    <xf numFmtId="9" fontId="19" fillId="4" borderId="1" xfId="0" applyNumberFormat="1" applyFont="1" applyFill="1" applyBorder="1" applyAlignment="1">
      <alignment horizontal="justify" vertical="center" wrapText="1"/>
    </xf>
    <xf numFmtId="9" fontId="18" fillId="4" borderId="1" xfId="0" applyNumberFormat="1" applyFont="1" applyFill="1" applyBorder="1" applyAlignment="1">
      <alignment horizontal="center" vertical="center" wrapText="1"/>
    </xf>
    <xf numFmtId="9" fontId="19" fillId="4" borderId="1" xfId="1" applyFont="1" applyFill="1" applyBorder="1" applyAlignment="1" applyProtection="1">
      <alignment horizontal="center" vertical="center" wrapText="1"/>
      <protection locked="0"/>
    </xf>
    <xf numFmtId="4" fontId="19"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justify" vertical="top" wrapText="1"/>
    </xf>
    <xf numFmtId="3" fontId="19" fillId="4" borderId="12" xfId="0" applyNumberFormat="1" applyFont="1" applyFill="1" applyBorder="1" applyAlignment="1">
      <alignment horizontal="justify" vertical="center" wrapText="1"/>
    </xf>
    <xf numFmtId="10" fontId="19" fillId="3" borderId="1" xfId="0" applyNumberFormat="1" applyFont="1" applyFill="1" applyBorder="1" applyAlignment="1">
      <alignment horizontal="center" vertical="center" wrapText="1"/>
    </xf>
    <xf numFmtId="9" fontId="19" fillId="3" borderId="1" xfId="1" applyFont="1" applyFill="1" applyBorder="1" applyAlignment="1">
      <alignment horizontal="center" vertical="center" wrapText="1"/>
    </xf>
    <xf numFmtId="9" fontId="18" fillId="3" borderId="1" xfId="0" applyNumberFormat="1" applyFont="1" applyFill="1" applyBorder="1" applyAlignment="1">
      <alignment horizontal="justify" vertical="top" wrapText="1"/>
    </xf>
    <xf numFmtId="168" fontId="19" fillId="4" borderId="1" xfId="0" applyNumberFormat="1" applyFont="1" applyFill="1" applyBorder="1" applyAlignment="1">
      <alignment horizontal="center" vertical="center" wrapText="1"/>
    </xf>
    <xf numFmtId="9" fontId="19" fillId="4" borderId="1" xfId="1" applyFont="1" applyFill="1" applyBorder="1" applyAlignment="1">
      <alignment horizontal="center" vertical="center" wrapText="1"/>
    </xf>
    <xf numFmtId="168" fontId="19" fillId="4" borderId="1" xfId="0" applyNumberFormat="1" applyFont="1" applyFill="1" applyBorder="1" applyAlignment="1">
      <alignment horizontal="justify" vertical="top" wrapText="1"/>
    </xf>
    <xf numFmtId="0" fontId="17" fillId="0" borderId="9" xfId="0" applyFont="1" applyBorder="1" applyAlignment="1">
      <alignment horizontal="justify" vertical="center"/>
    </xf>
    <xf numFmtId="0" fontId="18" fillId="3" borderId="8" xfId="0" applyFont="1" applyFill="1" applyBorder="1" applyAlignment="1">
      <alignment horizontal="justify" vertical="center" wrapText="1"/>
    </xf>
    <xf numFmtId="0" fontId="18" fillId="4" borderId="1" xfId="0" applyFont="1" applyFill="1" applyBorder="1" applyAlignment="1">
      <alignment horizontal="justify" vertical="center"/>
    </xf>
    <xf numFmtId="0" fontId="24" fillId="0" borderId="0" xfId="2" applyFont="1"/>
    <xf numFmtId="3" fontId="24" fillId="0" borderId="0" xfId="2" applyNumberFormat="1" applyFont="1"/>
    <xf numFmtId="0" fontId="5" fillId="3"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165" fontId="5" fillId="3" borderId="1" xfId="2" applyNumberFormat="1" applyFont="1" applyFill="1" applyBorder="1" applyAlignment="1" applyProtection="1">
      <alignment horizontal="center" vertical="center" wrapText="1"/>
      <protection locked="0"/>
    </xf>
    <xf numFmtId="3" fontId="5" fillId="3" borderId="1" xfId="2" applyNumberFormat="1" applyFont="1" applyFill="1" applyBorder="1" applyAlignment="1">
      <alignment horizontal="center" vertical="center" wrapText="1"/>
    </xf>
    <xf numFmtId="3" fontId="26" fillId="5" borderId="1" xfId="2" applyNumberFormat="1" applyFont="1" applyFill="1" applyBorder="1" applyAlignment="1">
      <alignment horizontal="center" vertical="center" wrapText="1"/>
    </xf>
    <xf numFmtId="3" fontId="5" fillId="6" borderId="1" xfId="2" applyNumberFormat="1" applyFont="1" applyFill="1" applyBorder="1" applyAlignment="1">
      <alignment horizontal="center" vertical="center" wrapText="1"/>
    </xf>
    <xf numFmtId="3" fontId="15" fillId="5" borderId="1" xfId="2" applyNumberFormat="1" applyFont="1" applyFill="1" applyBorder="1" applyAlignment="1">
      <alignment horizontal="center" vertical="center" wrapText="1"/>
    </xf>
    <xf numFmtId="164" fontId="5" fillId="4" borderId="1" xfId="2" applyNumberFormat="1" applyFont="1" applyFill="1" applyBorder="1" applyAlignment="1">
      <alignment horizontal="justify" vertical="center" wrapText="1"/>
    </xf>
    <xf numFmtId="164" fontId="5" fillId="4" borderId="1" xfId="2" applyNumberFormat="1" applyFont="1" applyFill="1" applyBorder="1" applyAlignment="1">
      <alignment horizontal="center" vertical="center" wrapText="1"/>
    </xf>
    <xf numFmtId="166" fontId="6" fillId="3" borderId="1" xfId="8" applyNumberFormat="1" applyFont="1" applyFill="1" applyBorder="1" applyAlignment="1" applyProtection="1">
      <alignment horizontal="center" vertical="center" wrapText="1"/>
      <protection locked="0"/>
    </xf>
    <xf numFmtId="1" fontId="6" fillId="3" borderId="1" xfId="8" applyNumberFormat="1" applyFont="1" applyFill="1" applyBorder="1" applyAlignment="1">
      <alignment horizontal="center" vertical="center" wrapText="1"/>
    </xf>
    <xf numFmtId="1" fontId="5" fillId="3" borderId="1" xfId="2" applyNumberFormat="1" applyFont="1" applyFill="1" applyBorder="1" applyAlignment="1">
      <alignment horizontal="center" vertical="center" wrapText="1"/>
    </xf>
    <xf numFmtId="1" fontId="6" fillId="3" borderId="1" xfId="2" applyNumberFormat="1" applyFont="1" applyFill="1" applyBorder="1" applyAlignment="1">
      <alignment horizontal="center" vertical="center" wrapText="1"/>
    </xf>
    <xf numFmtId="1" fontId="26" fillId="5" borderId="1" xfId="1" applyNumberFormat="1" applyFont="1" applyFill="1" applyBorder="1" applyAlignment="1">
      <alignment horizontal="center" vertical="center" wrapText="1"/>
    </xf>
    <xf numFmtId="1" fontId="15" fillId="5" borderId="1" xfId="1" applyNumberFormat="1" applyFont="1" applyFill="1" applyBorder="1" applyAlignment="1">
      <alignment horizontal="center" vertical="center" wrapText="1"/>
    </xf>
    <xf numFmtId="0" fontId="5" fillId="3" borderId="1" xfId="2" applyFont="1" applyFill="1" applyBorder="1" applyAlignment="1">
      <alignment vertical="center" wrapText="1"/>
    </xf>
    <xf numFmtId="0" fontId="6" fillId="3" borderId="1" xfId="2" applyFont="1" applyFill="1" applyBorder="1" applyAlignment="1">
      <alignment horizontal="center" vertical="center" wrapText="1"/>
    </xf>
    <xf numFmtId="9" fontId="6" fillId="3" borderId="1" xfId="2" applyNumberFormat="1" applyFont="1" applyFill="1" applyBorder="1" applyAlignment="1">
      <alignment horizontal="center" vertical="center" wrapText="1"/>
    </xf>
    <xf numFmtId="9" fontId="5" fillId="3" borderId="1" xfId="2" applyNumberFormat="1" applyFont="1" applyFill="1" applyBorder="1" applyAlignment="1">
      <alignment horizontal="left" vertical="center" wrapText="1"/>
    </xf>
    <xf numFmtId="9" fontId="5" fillId="3" borderId="1" xfId="9" applyFont="1" applyFill="1" applyBorder="1" applyAlignment="1" applyProtection="1">
      <alignment horizontal="center" vertical="center" wrapText="1"/>
      <protection locked="0"/>
    </xf>
    <xf numFmtId="9" fontId="5" fillId="3" borderId="1" xfId="2" applyNumberFormat="1" applyFont="1" applyFill="1" applyBorder="1" applyAlignment="1">
      <alignment horizontal="center" vertical="center" wrapText="1"/>
    </xf>
    <xf numFmtId="167" fontId="6" fillId="3" borderId="1" xfId="2" applyNumberFormat="1" applyFont="1" applyFill="1" applyBorder="1" applyAlignment="1">
      <alignment horizontal="center" vertical="center" wrapText="1"/>
    </xf>
    <xf numFmtId="167" fontId="5" fillId="3" borderId="1" xfId="2" applyNumberFormat="1" applyFont="1" applyFill="1" applyBorder="1" applyAlignment="1">
      <alignment horizontal="center" vertical="center" wrapText="1"/>
    </xf>
    <xf numFmtId="9" fontId="15" fillId="5" borderId="1" xfId="1" applyFont="1" applyFill="1" applyBorder="1" applyAlignment="1">
      <alignment horizontal="center" vertical="center" wrapText="1"/>
    </xf>
    <xf numFmtId="9" fontId="5" fillId="3" borderId="1" xfId="1" applyFont="1" applyFill="1" applyBorder="1" applyAlignment="1">
      <alignment horizontal="center" vertical="center" wrapText="1"/>
    </xf>
    <xf numFmtId="3" fontId="10" fillId="4" borderId="1" xfId="2" applyNumberFormat="1" applyFont="1" applyFill="1" applyBorder="1" applyAlignment="1">
      <alignment horizontal="center" vertical="center"/>
    </xf>
    <xf numFmtId="3" fontId="10" fillId="4" borderId="4" xfId="2" applyNumberFormat="1" applyFont="1" applyFill="1" applyBorder="1" applyAlignment="1">
      <alignment horizontal="center" vertical="center"/>
    </xf>
    <xf numFmtId="9" fontId="10" fillId="4" borderId="1" xfId="2" applyNumberFormat="1" applyFont="1" applyFill="1" applyBorder="1" applyAlignment="1">
      <alignment horizontal="center" vertical="center"/>
    </xf>
    <xf numFmtId="9" fontId="10" fillId="4" borderId="4" xfId="2" applyNumberFormat="1" applyFont="1" applyFill="1" applyBorder="1" applyAlignment="1">
      <alignment horizontal="center" vertical="center"/>
    </xf>
    <xf numFmtId="0" fontId="10" fillId="4" borderId="4" xfId="2" applyFont="1" applyFill="1" applyBorder="1" applyAlignment="1">
      <alignment horizontal="center" vertical="center"/>
    </xf>
    <xf numFmtId="9" fontId="10" fillId="4" borderId="1" xfId="3" applyFont="1" applyFill="1" applyBorder="1" applyAlignment="1">
      <alignment horizontal="center" vertical="center"/>
    </xf>
    <xf numFmtId="0" fontId="10" fillId="4" borderId="1" xfId="2" applyFont="1" applyFill="1" applyBorder="1" applyAlignment="1">
      <alignment horizontal="center" vertical="center"/>
    </xf>
    <xf numFmtId="3" fontId="10" fillId="4" borderId="1" xfId="2" applyNumberFormat="1" applyFont="1" applyFill="1" applyBorder="1" applyAlignment="1">
      <alignment horizontal="left" vertical="center"/>
    </xf>
    <xf numFmtId="0" fontId="9" fillId="4" borderId="1" xfId="2" applyFont="1" applyFill="1" applyBorder="1" applyAlignment="1">
      <alignment horizontal="justify" vertical="top"/>
    </xf>
    <xf numFmtId="0" fontId="9" fillId="0" borderId="1" xfId="2" applyFont="1" applyBorder="1" applyAlignment="1">
      <alignment horizontal="justify" vertical="top"/>
    </xf>
    <xf numFmtId="0" fontId="9" fillId="4" borderId="1" xfId="2" applyFont="1" applyFill="1" applyBorder="1" applyAlignment="1">
      <alignment horizontal="justify" vertical="center"/>
    </xf>
    <xf numFmtId="0" fontId="9" fillId="4" borderId="1" xfId="2" applyFont="1" applyFill="1" applyBorder="1" applyAlignment="1">
      <alignment horizontal="center" vertical="center"/>
    </xf>
    <xf numFmtId="0" fontId="9" fillId="0" borderId="1" xfId="2" applyFont="1" applyBorder="1" applyAlignment="1">
      <alignment horizontal="center" vertical="center"/>
    </xf>
    <xf numFmtId="0" fontId="9" fillId="4" borderId="1" xfId="2" applyFont="1" applyFill="1" applyBorder="1" applyAlignment="1">
      <alignment horizontal="left" vertical="center"/>
    </xf>
    <xf numFmtId="0" fontId="9" fillId="0" borderId="4" xfId="2" applyFont="1" applyBorder="1" applyAlignment="1">
      <alignment horizontal="center" vertical="center"/>
    </xf>
    <xf numFmtId="0" fontId="10" fillId="4" borderId="1" xfId="0" applyFont="1" applyFill="1" applyBorder="1" applyAlignment="1">
      <alignment horizontal="center" vertical="center"/>
    </xf>
    <xf numFmtId="3" fontId="9" fillId="4" borderId="1" xfId="2" applyNumberFormat="1" applyFont="1" applyFill="1" applyBorder="1" applyAlignment="1">
      <alignment horizontal="center" vertical="center"/>
    </xf>
    <xf numFmtId="3" fontId="9" fillId="7" borderId="1" xfId="2" applyNumberFormat="1" applyFont="1" applyFill="1" applyBorder="1" applyAlignment="1">
      <alignment horizontal="center" vertical="center"/>
    </xf>
    <xf numFmtId="3" fontId="9" fillId="7" borderId="1" xfId="2" applyNumberFormat="1" applyFont="1" applyFill="1" applyBorder="1" applyAlignment="1">
      <alignment horizontal="justify" vertical="top"/>
    </xf>
    <xf numFmtId="9" fontId="9" fillId="4" borderId="1" xfId="2" applyNumberFormat="1" applyFont="1" applyFill="1" applyBorder="1" applyAlignment="1">
      <alignment horizontal="center" vertical="center"/>
    </xf>
    <xf numFmtId="9" fontId="9" fillId="4" borderId="1" xfId="9" applyFont="1" applyFill="1" applyBorder="1" applyAlignment="1">
      <alignment horizontal="center" vertical="center"/>
    </xf>
    <xf numFmtId="9" fontId="9" fillId="4" borderId="1" xfId="9" applyFont="1" applyFill="1" applyBorder="1" applyAlignment="1">
      <alignment horizontal="left" vertical="center"/>
    </xf>
    <xf numFmtId="9" fontId="9" fillId="0" borderId="1" xfId="3" applyFont="1" applyBorder="1" applyAlignment="1">
      <alignment horizontal="center" vertical="center"/>
    </xf>
    <xf numFmtId="9" fontId="9" fillId="0" borderId="4" xfId="3" applyFont="1" applyBorder="1" applyAlignment="1">
      <alignment horizontal="center" vertical="center"/>
    </xf>
    <xf numFmtId="9" fontId="28" fillId="4" borderId="1" xfId="0" applyNumberFormat="1" applyFont="1" applyFill="1" applyBorder="1" applyAlignment="1">
      <alignment horizontal="center" vertical="center"/>
    </xf>
    <xf numFmtId="9" fontId="9" fillId="4" borderId="1" xfId="3" applyFont="1" applyFill="1" applyBorder="1" applyAlignment="1">
      <alignment horizontal="center" vertical="center"/>
    </xf>
    <xf numFmtId="9" fontId="9" fillId="7" borderId="1" xfId="3" applyFont="1" applyFill="1" applyBorder="1" applyAlignment="1">
      <alignment horizontal="center" vertical="center"/>
    </xf>
    <xf numFmtId="9" fontId="9" fillId="4" borderId="1" xfId="1" applyFont="1" applyFill="1" applyBorder="1" applyAlignment="1">
      <alignment horizontal="center" vertical="center"/>
    </xf>
    <xf numFmtId="0" fontId="28" fillId="4" borderId="1" xfId="0" applyFont="1" applyFill="1" applyBorder="1" applyAlignment="1">
      <alignment horizontal="center" vertical="center"/>
    </xf>
    <xf numFmtId="0" fontId="9" fillId="7" borderId="1" xfId="2" applyFont="1" applyFill="1" applyBorder="1" applyAlignment="1">
      <alignment horizontal="center" vertical="center"/>
    </xf>
    <xf numFmtId="0" fontId="9" fillId="0" borderId="1" xfId="2" applyFont="1" applyBorder="1" applyAlignment="1">
      <alignment horizontal="justify" vertical="center"/>
    </xf>
    <xf numFmtId="0" fontId="9" fillId="4" borderId="4" xfId="2" applyFont="1" applyFill="1" applyBorder="1" applyAlignment="1">
      <alignment horizontal="center" vertical="center"/>
    </xf>
    <xf numFmtId="1" fontId="9" fillId="4" borderId="1" xfId="2" applyNumberFormat="1" applyFont="1" applyFill="1" applyBorder="1" applyAlignment="1">
      <alignment horizontal="center" vertical="center"/>
    </xf>
    <xf numFmtId="1" fontId="9" fillId="7" borderId="1" xfId="2" applyNumberFormat="1" applyFont="1" applyFill="1" applyBorder="1" applyAlignment="1">
      <alignment horizontal="center" vertical="center"/>
    </xf>
    <xf numFmtId="0" fontId="10" fillId="4" borderId="1" xfId="2" applyFont="1" applyFill="1" applyBorder="1" applyAlignment="1">
      <alignment horizontal="justify" vertical="center"/>
    </xf>
    <xf numFmtId="9" fontId="10" fillId="0" borderId="1" xfId="2" applyNumberFormat="1" applyFont="1" applyBorder="1" applyAlignment="1">
      <alignment horizontal="center" vertical="center"/>
    </xf>
    <xf numFmtId="9" fontId="10" fillId="4" borderId="1" xfId="2" applyNumberFormat="1" applyFont="1" applyFill="1" applyBorder="1" applyAlignment="1">
      <alignment horizontal="left" vertical="center"/>
    </xf>
    <xf numFmtId="9" fontId="10" fillId="0" borderId="4" xfId="2" applyNumberFormat="1" applyFont="1" applyBorder="1" applyAlignment="1">
      <alignment horizontal="center" vertical="center"/>
    </xf>
    <xf numFmtId="9" fontId="9" fillId="7" borderId="1" xfId="2" applyNumberFormat="1" applyFont="1" applyFill="1" applyBorder="1" applyAlignment="1">
      <alignment horizontal="center" vertical="center"/>
    </xf>
    <xf numFmtId="0" fontId="10" fillId="0" borderId="1" xfId="2" applyFont="1" applyBorder="1" applyAlignment="1">
      <alignment horizontal="center" vertical="center"/>
    </xf>
    <xf numFmtId="0" fontId="10" fillId="4" borderId="1" xfId="2" applyFont="1" applyFill="1" applyBorder="1" applyAlignment="1">
      <alignment horizontal="left" vertical="center"/>
    </xf>
    <xf numFmtId="0" fontId="10" fillId="0" borderId="4" xfId="2" applyFont="1" applyBorder="1" applyAlignment="1">
      <alignment horizontal="center" vertical="center"/>
    </xf>
    <xf numFmtId="0" fontId="10" fillId="7" borderId="1" xfId="2" applyFont="1" applyFill="1" applyBorder="1" applyAlignment="1">
      <alignment horizontal="center" vertical="center"/>
    </xf>
    <xf numFmtId="3" fontId="10" fillId="7" borderId="1" xfId="2" applyNumberFormat="1" applyFont="1" applyFill="1" applyBorder="1" applyAlignment="1">
      <alignment horizontal="center" vertical="center"/>
    </xf>
    <xf numFmtId="167" fontId="9" fillId="4" borderId="1" xfId="1" applyNumberFormat="1" applyFont="1" applyFill="1" applyBorder="1" applyAlignment="1">
      <alignment horizontal="center" vertical="center"/>
    </xf>
    <xf numFmtId="167" fontId="9" fillId="7" borderId="1" xfId="1" applyNumberFormat="1" applyFont="1" applyFill="1" applyBorder="1" applyAlignment="1">
      <alignment horizontal="center" vertical="center"/>
    </xf>
    <xf numFmtId="3" fontId="9" fillId="4" borderId="1" xfId="2" applyNumberFormat="1" applyFont="1" applyFill="1" applyBorder="1" applyAlignment="1">
      <alignment horizontal="justify" vertical="top"/>
    </xf>
    <xf numFmtId="168" fontId="10" fillId="4" borderId="1" xfId="2" applyNumberFormat="1" applyFont="1" applyFill="1" applyBorder="1" applyAlignment="1">
      <alignment horizontal="center" vertical="center"/>
    </xf>
    <xf numFmtId="1" fontId="10" fillId="4" borderId="1" xfId="2" applyNumberFormat="1" applyFont="1" applyFill="1" applyBorder="1" applyAlignment="1">
      <alignment horizontal="center" vertical="center"/>
    </xf>
    <xf numFmtId="1" fontId="10" fillId="4" borderId="1" xfId="2" applyNumberFormat="1" applyFont="1" applyFill="1" applyBorder="1" applyAlignment="1">
      <alignment horizontal="left" vertical="center"/>
    </xf>
    <xf numFmtId="1" fontId="10" fillId="4" borderId="4" xfId="2" applyNumberFormat="1" applyFont="1" applyFill="1" applyBorder="1" applyAlignment="1">
      <alignment horizontal="center" vertical="center"/>
    </xf>
    <xf numFmtId="9" fontId="10" fillId="4" borderId="1" xfId="1" applyFont="1" applyFill="1" applyBorder="1" applyAlignment="1">
      <alignment horizontal="center" vertical="center"/>
    </xf>
    <xf numFmtId="167" fontId="10" fillId="4" borderId="1" xfId="1" applyNumberFormat="1" applyFont="1" applyFill="1" applyBorder="1" applyAlignment="1">
      <alignment horizontal="center" vertical="center"/>
    </xf>
    <xf numFmtId="3" fontId="9" fillId="7" borderId="1" xfId="2" applyNumberFormat="1" applyFont="1" applyFill="1" applyBorder="1" applyAlignment="1">
      <alignment horizontal="justify" vertical="top" wrapText="1"/>
    </xf>
    <xf numFmtId="0" fontId="2" fillId="8" borderId="0" xfId="2" applyFill="1"/>
    <xf numFmtId="3" fontId="9" fillId="4" borderId="1" xfId="0" applyNumberFormat="1" applyFont="1" applyFill="1" applyBorder="1" applyAlignment="1">
      <alignment horizontal="justify" vertical="top" wrapText="1"/>
    </xf>
    <xf numFmtId="3" fontId="13" fillId="2" borderId="18" xfId="0" applyNumberFormat="1" applyFont="1" applyFill="1" applyBorder="1" applyAlignment="1">
      <alignment horizontal="center" vertical="center" wrapText="1"/>
    </xf>
    <xf numFmtId="3" fontId="13" fillId="2" borderId="6" xfId="0" applyNumberFormat="1" applyFont="1" applyFill="1" applyBorder="1" applyAlignment="1">
      <alignment horizontal="center" vertical="center" wrapText="1"/>
    </xf>
    <xf numFmtId="3" fontId="13" fillId="2" borderId="19" xfId="0" applyNumberFormat="1" applyFont="1" applyFill="1" applyBorder="1" applyAlignment="1">
      <alignment horizontal="center" vertical="center" wrapText="1"/>
    </xf>
    <xf numFmtId="3" fontId="13" fillId="2" borderId="17" xfId="0" applyNumberFormat="1" applyFont="1" applyFill="1" applyBorder="1" applyAlignment="1">
      <alignment horizontal="center" vertical="center" wrapText="1"/>
    </xf>
    <xf numFmtId="0" fontId="18" fillId="0" borderId="16"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14" xfId="0" applyFont="1" applyBorder="1" applyAlignment="1">
      <alignment horizontal="justify" vertical="center" wrapText="1"/>
    </xf>
    <xf numFmtId="3" fontId="13" fillId="2" borderId="4" xfId="0" applyNumberFormat="1" applyFont="1" applyFill="1" applyBorder="1" applyAlignment="1">
      <alignment horizontal="center" vertical="center" wrapText="1"/>
    </xf>
    <xf numFmtId="3" fontId="13" fillId="2" borderId="13" xfId="0" applyNumberFormat="1" applyFont="1" applyFill="1" applyBorder="1" applyAlignment="1">
      <alignment horizontal="center" vertical="center" wrapText="1"/>
    </xf>
    <xf numFmtId="0" fontId="18" fillId="3" borderId="13" xfId="0" applyFont="1" applyFill="1" applyBorder="1" applyAlignment="1">
      <alignment horizontal="justify" vertical="center" wrapText="1"/>
    </xf>
    <xf numFmtId="164" fontId="13" fillId="2" borderId="18" xfId="0" applyNumberFormat="1" applyFont="1" applyFill="1" applyBorder="1" applyAlignment="1">
      <alignment horizontal="center" vertical="center" wrapText="1"/>
    </xf>
    <xf numFmtId="164" fontId="13" fillId="2" borderId="6" xfId="0" applyNumberFormat="1" applyFont="1" applyFill="1" applyBorder="1" applyAlignment="1">
      <alignment horizontal="center" vertical="center" wrapText="1"/>
    </xf>
    <xf numFmtId="0" fontId="17" fillId="0" borderId="11" xfId="0" applyFont="1" applyBorder="1" applyAlignment="1">
      <alignment horizontal="justify" vertical="center"/>
    </xf>
    <xf numFmtId="0" fontId="17" fillId="0" borderId="10" xfId="0" applyFont="1" applyBorder="1" applyAlignment="1">
      <alignment horizontal="justify" vertical="center"/>
    </xf>
    <xf numFmtId="0" fontId="16" fillId="0" borderId="0" xfId="0" applyFont="1" applyAlignment="1">
      <alignment horizontal="center" wrapText="1"/>
    </xf>
    <xf numFmtId="3" fontId="13" fillId="2" borderId="9" xfId="0" applyNumberFormat="1" applyFont="1" applyFill="1" applyBorder="1" applyAlignment="1">
      <alignment horizontal="center" vertical="center" wrapText="1"/>
    </xf>
    <xf numFmtId="3" fontId="13" fillId="2" borderId="7" xfId="0" applyNumberFormat="1" applyFont="1" applyFill="1" applyBorder="1" applyAlignment="1">
      <alignment horizontal="center" vertical="center" wrapText="1"/>
    </xf>
    <xf numFmtId="0" fontId="23" fillId="0" borderId="1" xfId="2" applyFont="1" applyBorder="1" applyAlignment="1">
      <alignment horizontal="center" vertical="center"/>
    </xf>
    <xf numFmtId="3" fontId="25" fillId="2" borderId="1" xfId="2" applyNumberFormat="1" applyFont="1" applyFill="1" applyBorder="1" applyAlignment="1">
      <alignment horizontal="center" vertical="center" wrapText="1"/>
    </xf>
    <xf numFmtId="164" fontId="25" fillId="2" borderId="1" xfId="2" applyNumberFormat="1" applyFont="1" applyFill="1" applyBorder="1" applyAlignment="1">
      <alignment horizontal="center" vertical="center" wrapText="1"/>
    </xf>
    <xf numFmtId="0" fontId="9" fillId="4" borderId="1" xfId="2" applyFont="1" applyFill="1" applyBorder="1" applyAlignment="1">
      <alignment horizontal="justify" vertical="top"/>
    </xf>
    <xf numFmtId="0" fontId="9" fillId="4" borderId="2" xfId="2" applyFont="1" applyFill="1" applyBorder="1" applyAlignment="1">
      <alignment vertical="top"/>
    </xf>
    <xf numFmtId="0" fontId="9" fillId="4" borderId="3" xfId="2" applyFont="1" applyFill="1" applyBorder="1" applyAlignment="1">
      <alignment vertical="top"/>
    </xf>
    <xf numFmtId="0" fontId="27" fillId="0" borderId="0" xfId="2" applyFont="1" applyAlignment="1">
      <alignment horizontal="center" vertical="center" wrapText="1"/>
    </xf>
    <xf numFmtId="0" fontId="27" fillId="0" borderId="5" xfId="2" applyFont="1" applyBorder="1" applyAlignment="1">
      <alignment horizontal="center" vertical="center" wrapText="1"/>
    </xf>
    <xf numFmtId="1" fontId="5" fillId="3" borderId="1" xfId="1" applyNumberFormat="1" applyFont="1" applyFill="1" applyBorder="1" applyAlignment="1">
      <alignment horizontal="center" vertical="center" wrapText="1"/>
    </xf>
  </cellXfs>
  <cellStyles count="10">
    <cellStyle name="Hipervínculo" xfId="5" builtinId="8"/>
    <cellStyle name="Normal" xfId="0" builtinId="0"/>
    <cellStyle name="Normal 2" xfId="2" xr:uid="{00000000-0005-0000-0000-000002000000}"/>
    <cellStyle name="Normal 2 2" xfId="4" xr:uid="{00000000-0005-0000-0000-000003000000}"/>
    <cellStyle name="Normal 2 2 2" xfId="8" xr:uid="{00000000-0005-0000-0000-000004000000}"/>
    <cellStyle name="Normal 2 3" xfId="6" xr:uid="{00000000-0005-0000-0000-000005000000}"/>
    <cellStyle name="Normal 3" xfId="7" xr:uid="{00000000-0005-0000-0000-000006000000}"/>
    <cellStyle name="Porcentaje" xfId="1" builtinId="5"/>
    <cellStyle name="Porcentaje 2" xfId="3" xr:uid="{00000000-0005-0000-0000-000008000000}"/>
    <cellStyle name="Porcentaje 2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2444750</xdr:colOff>
      <xdr:row>3</xdr:row>
      <xdr:rowOff>38100</xdr:rowOff>
    </xdr:from>
    <xdr:ext cx="1423827" cy="914400"/>
    <xdr:pic>
      <xdr:nvPicPr>
        <xdr:cNvPr id="3" name="Imagen 2">
          <a:extLst>
            <a:ext uri="{FF2B5EF4-FFF2-40B4-BE49-F238E27FC236}">
              <a16:creationId xmlns:a16="http://schemas.microsoft.com/office/drawing/2014/main" id="{1E795B3D-CD35-482A-9749-7299D36CF7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2825" y="609600"/>
          <a:ext cx="1423827" cy="914400"/>
        </a:xfrm>
        <a:prstGeom prst="rect">
          <a:avLst/>
        </a:prstGeom>
        <a:noFill/>
        <a:ln>
          <a:noFill/>
        </a:ln>
      </xdr:spPr>
    </xdr:pic>
    <xdr:clientData/>
  </xdr:oneCellAnchor>
  <xdr:oneCellAnchor>
    <xdr:from>
      <xdr:col>5</xdr:col>
      <xdr:colOff>190500</xdr:colOff>
      <xdr:row>3</xdr:row>
      <xdr:rowOff>76200</xdr:rowOff>
    </xdr:from>
    <xdr:ext cx="2444750" cy="908050"/>
    <xdr:pic>
      <xdr:nvPicPr>
        <xdr:cNvPr id="4" name="Imagen 3" descr="Servicio de Empleo">
          <a:extLst>
            <a:ext uri="{FF2B5EF4-FFF2-40B4-BE49-F238E27FC236}">
              <a16:creationId xmlns:a16="http://schemas.microsoft.com/office/drawing/2014/main" id="{C9D88AAC-5555-4E44-BA22-7D395BA319A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0" y="647700"/>
          <a:ext cx="2444750" cy="908050"/>
        </a:xfrm>
        <a:prstGeom prst="rect">
          <a:avLst/>
        </a:prstGeom>
        <a:noFill/>
        <a:ln>
          <a:noFill/>
        </a:ln>
      </xdr:spPr>
    </xdr:pic>
    <xdr:clientData/>
  </xdr:oneCellAnchor>
  <xdr:oneCellAnchor>
    <xdr:from>
      <xdr:col>8</xdr:col>
      <xdr:colOff>514350</xdr:colOff>
      <xdr:row>3</xdr:row>
      <xdr:rowOff>73025</xdr:rowOff>
    </xdr:from>
    <xdr:ext cx="2805921" cy="889000"/>
    <xdr:pic>
      <xdr:nvPicPr>
        <xdr:cNvPr id="5" name="Imagen 4">
          <a:extLst>
            <a:ext uri="{FF2B5EF4-FFF2-40B4-BE49-F238E27FC236}">
              <a16:creationId xmlns:a16="http://schemas.microsoft.com/office/drawing/2014/main" id="{96A57124-E649-4827-8D76-78FA569672C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782300" y="892175"/>
          <a:ext cx="2805921" cy="889000"/>
        </a:xfrm>
        <a:prstGeom prst="rect">
          <a:avLst/>
        </a:prstGeom>
      </xdr:spPr>
    </xdr:pic>
    <xdr:clientData/>
  </xdr:oneCellAnchor>
  <xdr:twoCellAnchor>
    <xdr:from>
      <xdr:col>11</xdr:col>
      <xdr:colOff>25400</xdr:colOff>
      <xdr:row>3</xdr:row>
      <xdr:rowOff>133350</xdr:rowOff>
    </xdr:from>
    <xdr:to>
      <xdr:col>11</xdr:col>
      <xdr:colOff>2529726</xdr:colOff>
      <xdr:row>7</xdr:row>
      <xdr:rowOff>17696</xdr:rowOff>
    </xdr:to>
    <xdr:pic>
      <xdr:nvPicPr>
        <xdr:cNvPr id="6" name="7 Imagen" descr="_1_09D5CC3C09D5C9D00051771305257E52">
          <a:extLst>
            <a:ext uri="{FF2B5EF4-FFF2-40B4-BE49-F238E27FC236}">
              <a16:creationId xmlns:a16="http://schemas.microsoft.com/office/drawing/2014/main" id="{850DCF2B-AD89-44A5-8E1B-0E76C524CE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69400" y="704850"/>
          <a:ext cx="732676" cy="646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15</xdr:col>
      <xdr:colOff>742950</xdr:colOff>
      <xdr:row>2</xdr:row>
      <xdr:rowOff>133350</xdr:rowOff>
    </xdr:from>
    <xdr:ext cx="3022636" cy="1045360"/>
    <xdr:pic>
      <xdr:nvPicPr>
        <xdr:cNvPr id="7" name="Imagen 6" descr="Administradora Colombiana de Pensiones">
          <a:extLst>
            <a:ext uri="{FF2B5EF4-FFF2-40B4-BE49-F238E27FC236}">
              <a16:creationId xmlns:a16="http://schemas.microsoft.com/office/drawing/2014/main" id="{3C2E193B-B00F-4CCA-9607-FBE40232CD82}"/>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934950" y="514350"/>
          <a:ext cx="3022636" cy="104536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142874</xdr:colOff>
      <xdr:row>0</xdr:row>
      <xdr:rowOff>123825</xdr:rowOff>
    </xdr:from>
    <xdr:to>
      <xdr:col>1</xdr:col>
      <xdr:colOff>485774</xdr:colOff>
      <xdr:row>2</xdr:row>
      <xdr:rowOff>371475</xdr:rowOff>
    </xdr:to>
    <xdr:pic>
      <xdr:nvPicPr>
        <xdr:cNvPr id="2" name="Imagen 1">
          <a:extLst>
            <a:ext uri="{FF2B5EF4-FFF2-40B4-BE49-F238E27FC236}">
              <a16:creationId xmlns:a16="http://schemas.microsoft.com/office/drawing/2014/main" id="{0C77C445-7396-4128-A6E7-EF693F686B0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4" y="123825"/>
          <a:ext cx="2409825"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270782</xdr:colOff>
      <xdr:row>1</xdr:row>
      <xdr:rowOff>1361</xdr:rowOff>
    </xdr:from>
    <xdr:to>
      <xdr:col>1</xdr:col>
      <xdr:colOff>231321</xdr:colOff>
      <xdr:row>2</xdr:row>
      <xdr:rowOff>612321</xdr:rowOff>
    </xdr:to>
    <xdr:pic>
      <xdr:nvPicPr>
        <xdr:cNvPr id="2" name="Imagen 1">
          <a:extLst>
            <a:ext uri="{FF2B5EF4-FFF2-40B4-BE49-F238E27FC236}">
              <a16:creationId xmlns:a16="http://schemas.microsoft.com/office/drawing/2014/main" id="{5445CA93-845F-45ED-AA65-477754783B6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782" y="191861"/>
          <a:ext cx="3566432" cy="7742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CHAVEZ/Desktop/Teletrabajo/Segumiento%20Matrices%20PES%20y%20P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INSTITUCIONAL "/>
      <sheetName val="MISIONAL"/>
      <sheetName val="GGA"/>
      <sheetName val="GGF"/>
      <sheetName val="GGH"/>
      <sheetName val="OAJ"/>
      <sheetName val="OCI"/>
      <sheetName val="GCyP "/>
      <sheetName val="GEel"/>
      <sheetName val="GPyE"/>
      <sheetName val="GTICS "/>
      <sheetName val="TOTAL ACTIVIDADES"/>
      <sheetName val="TOTAL"/>
      <sheetName val="PLAN SECTORIAL"/>
      <sheetName val="PLAN ESTRATEGICO"/>
      <sheetName val="Hoja1"/>
    </sheetNames>
    <sheetDataSet>
      <sheetData sheetId="0" refreshError="1"/>
      <sheetData sheetId="1" refreshError="1">
        <row r="6">
          <cell r="T6">
            <v>0</v>
          </cell>
          <cell r="X6">
            <v>0</v>
          </cell>
          <cell r="AB6">
            <v>0</v>
          </cell>
        </row>
        <row r="11">
          <cell r="T11">
            <v>0</v>
          </cell>
          <cell r="X11">
            <v>0</v>
          </cell>
          <cell r="AB11">
            <v>0</v>
          </cell>
        </row>
        <row r="17">
          <cell r="T17">
            <v>0</v>
          </cell>
          <cell r="X17">
            <v>0</v>
          </cell>
          <cell r="AB17">
            <v>0</v>
          </cell>
        </row>
        <row r="18">
          <cell r="T18">
            <v>0</v>
          </cell>
          <cell r="X18">
            <v>0</v>
          </cell>
          <cell r="AB18">
            <v>0</v>
          </cell>
        </row>
        <row r="27">
          <cell r="T27">
            <v>0</v>
          </cell>
          <cell r="X27">
            <v>0</v>
          </cell>
          <cell r="AB27">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lon.torres@orgsolidarias.gov.co" TargetMode="External"/><Relationship Id="rId3" Type="http://schemas.openxmlformats.org/officeDocument/2006/relationships/hyperlink" Target="mailto:ehyder.barbosa@orgsolidarias.gov.co" TargetMode="External"/><Relationship Id="rId7" Type="http://schemas.openxmlformats.org/officeDocument/2006/relationships/hyperlink" Target="mailto:maribel.reyes@orgsolidarias.gov.co" TargetMode="External"/><Relationship Id="rId2" Type="http://schemas.openxmlformats.org/officeDocument/2006/relationships/hyperlink" Target="mailto:ehyder.barbosa@orgsolidarias.gov.co" TargetMode="External"/><Relationship Id="rId1" Type="http://schemas.openxmlformats.org/officeDocument/2006/relationships/hyperlink" Target="mailto:ehyder.barbosa@orgsolidarias.gov.co" TargetMode="External"/><Relationship Id="rId6" Type="http://schemas.openxmlformats.org/officeDocument/2006/relationships/hyperlink" Target="mailto:maribel.reyes@orgsolidarias.gov.co" TargetMode="External"/><Relationship Id="rId11" Type="http://schemas.openxmlformats.org/officeDocument/2006/relationships/drawing" Target="../drawings/drawing1.xml"/><Relationship Id="rId5" Type="http://schemas.openxmlformats.org/officeDocument/2006/relationships/hyperlink" Target="mailto:maribel.reyes@orgsolidarias.gov.co" TargetMode="External"/><Relationship Id="rId10" Type="http://schemas.openxmlformats.org/officeDocument/2006/relationships/printerSettings" Target="../printerSettings/printerSettings1.bin"/><Relationship Id="rId4" Type="http://schemas.openxmlformats.org/officeDocument/2006/relationships/hyperlink" Target="mailto:ehyder.barbosa@orgsolidarias.gov.co" TargetMode="External"/><Relationship Id="rId9" Type="http://schemas.openxmlformats.org/officeDocument/2006/relationships/hyperlink" Target="mailto:maribel.reyes@orgsolidarias.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topLeftCell="A15" zoomScale="50" zoomScaleNormal="50" workbookViewId="0">
      <selection activeCell="I19" sqref="I19"/>
    </sheetView>
  </sheetViews>
  <sheetFormatPr baseColWidth="10" defaultRowHeight="16.5" x14ac:dyDescent="0.3"/>
  <cols>
    <col min="1" max="1" width="22.42578125" style="10" customWidth="1"/>
    <col min="2" max="2" width="33.85546875" style="8" customWidth="1"/>
    <col min="3" max="3" width="35.42578125" style="8" customWidth="1"/>
    <col min="4" max="4" width="13.42578125" style="8" customWidth="1"/>
    <col min="5" max="5" width="11.5703125" style="8" customWidth="1"/>
    <col min="6" max="6" width="13.28515625" style="9" customWidth="1"/>
    <col min="7" max="7" width="11.5703125" style="9" customWidth="1"/>
    <col min="8" max="8" width="11.7109375" style="9" customWidth="1"/>
    <col min="9" max="9" width="17.42578125" style="9" customWidth="1"/>
    <col min="10" max="10" width="56.42578125" style="9" customWidth="1"/>
    <col min="11" max="16" width="56.42578125" style="8" customWidth="1"/>
    <col min="17" max="17" width="25.85546875" style="8" customWidth="1"/>
    <col min="18" max="18" width="28.42578125" style="8" customWidth="1"/>
    <col min="19" max="19" width="33.140625" style="8" customWidth="1"/>
  </cols>
  <sheetData>
    <row r="1" spans="1:21" ht="14.45" customHeight="1" x14ac:dyDescent="0.3">
      <c r="D1" s="147" t="s">
        <v>131</v>
      </c>
      <c r="E1" s="147"/>
      <c r="F1" s="147"/>
      <c r="G1" s="147"/>
      <c r="H1" s="147"/>
    </row>
    <row r="2" spans="1:21" ht="33.6" customHeight="1" x14ac:dyDescent="0.3">
      <c r="D2" s="147"/>
      <c r="E2" s="147"/>
      <c r="F2" s="147"/>
      <c r="G2" s="147"/>
      <c r="H2" s="147"/>
    </row>
    <row r="3" spans="1:21" x14ac:dyDescent="0.3">
      <c r="D3" s="147"/>
      <c r="E3" s="147"/>
      <c r="F3" s="147"/>
      <c r="G3" s="147"/>
      <c r="H3" s="147"/>
    </row>
    <row r="7" spans="1:21" ht="26.1" customHeight="1" x14ac:dyDescent="0.3">
      <c r="K7" s="8">
        <v>1</v>
      </c>
    </row>
    <row r="8" spans="1:21" ht="30.6" customHeight="1" thickBot="1" x14ac:dyDescent="0.35"/>
    <row r="9" spans="1:21" ht="30.6" customHeight="1" x14ac:dyDescent="0.25">
      <c r="A9" s="148" t="s">
        <v>130</v>
      </c>
      <c r="B9" s="133" t="s">
        <v>129</v>
      </c>
      <c r="C9" s="143" t="s">
        <v>0</v>
      </c>
      <c r="D9" s="133" t="s">
        <v>1</v>
      </c>
      <c r="E9" s="133" t="s">
        <v>2</v>
      </c>
      <c r="F9" s="133" t="s">
        <v>128</v>
      </c>
      <c r="G9" s="143" t="s">
        <v>127</v>
      </c>
      <c r="H9" s="133" t="s">
        <v>126</v>
      </c>
      <c r="I9" s="140" t="s">
        <v>125</v>
      </c>
      <c r="J9" s="141"/>
      <c r="K9" s="133" t="s">
        <v>124</v>
      </c>
      <c r="L9" s="133" t="s">
        <v>123</v>
      </c>
      <c r="M9" s="133" t="s">
        <v>122</v>
      </c>
      <c r="N9" s="133" t="s">
        <v>121</v>
      </c>
      <c r="O9" s="133" t="s">
        <v>120</v>
      </c>
      <c r="P9" s="133" t="s">
        <v>119</v>
      </c>
      <c r="Q9" s="133" t="s">
        <v>118</v>
      </c>
      <c r="R9" s="133" t="s">
        <v>117</v>
      </c>
      <c r="S9" s="135" t="s">
        <v>116</v>
      </c>
    </row>
    <row r="10" spans="1:21" ht="45.6" customHeight="1" x14ac:dyDescent="0.25">
      <c r="A10" s="149"/>
      <c r="B10" s="134"/>
      <c r="C10" s="144"/>
      <c r="D10" s="134"/>
      <c r="E10" s="134"/>
      <c r="F10" s="134"/>
      <c r="G10" s="144"/>
      <c r="H10" s="134"/>
      <c r="I10" s="14" t="s">
        <v>115</v>
      </c>
      <c r="J10" s="14" t="s">
        <v>114</v>
      </c>
      <c r="K10" s="134"/>
      <c r="L10" s="134"/>
      <c r="M10" s="134"/>
      <c r="N10" s="134"/>
      <c r="O10" s="134"/>
      <c r="P10" s="134"/>
      <c r="Q10" s="134"/>
      <c r="R10" s="134"/>
      <c r="S10" s="136"/>
    </row>
    <row r="11" spans="1:21" ht="299.25" x14ac:dyDescent="0.25">
      <c r="A11" s="145"/>
      <c r="B11" s="142" t="s">
        <v>113</v>
      </c>
      <c r="C11" s="15" t="s">
        <v>6</v>
      </c>
      <c r="D11" s="15" t="s">
        <v>7</v>
      </c>
      <c r="E11" s="15" t="s">
        <v>8</v>
      </c>
      <c r="F11" s="16">
        <v>1179</v>
      </c>
      <c r="G11" s="16">
        <v>1600</v>
      </c>
      <c r="H11" s="17">
        <v>400</v>
      </c>
      <c r="I11" s="18">
        <v>200</v>
      </c>
      <c r="J11" s="19" t="s">
        <v>112</v>
      </c>
      <c r="K11" s="15" t="s">
        <v>94</v>
      </c>
      <c r="L11" s="15" t="s">
        <v>91</v>
      </c>
      <c r="M11" s="15" t="s">
        <v>90</v>
      </c>
      <c r="N11" s="20" t="s">
        <v>107</v>
      </c>
      <c r="O11" s="20" t="s">
        <v>92</v>
      </c>
      <c r="P11" s="21" t="s">
        <v>82</v>
      </c>
      <c r="Q11" s="15" t="s">
        <v>105</v>
      </c>
      <c r="R11" s="20" t="s">
        <v>104</v>
      </c>
      <c r="S11" s="22" t="s">
        <v>103</v>
      </c>
      <c r="T11" s="23"/>
      <c r="U11" s="11"/>
    </row>
    <row r="12" spans="1:21" ht="141.75" x14ac:dyDescent="0.25">
      <c r="A12" s="145"/>
      <c r="B12" s="142"/>
      <c r="C12" s="24" t="s">
        <v>9</v>
      </c>
      <c r="D12" s="25" t="s">
        <v>10</v>
      </c>
      <c r="E12" s="25" t="s">
        <v>11</v>
      </c>
      <c r="F12" s="26">
        <v>8011</v>
      </c>
      <c r="G12" s="26">
        <v>24000</v>
      </c>
      <c r="H12" s="26">
        <v>6000</v>
      </c>
      <c r="I12" s="26">
        <v>4170</v>
      </c>
      <c r="J12" s="27" t="s">
        <v>111</v>
      </c>
      <c r="K12" s="25" t="s">
        <v>94</v>
      </c>
      <c r="L12" s="25" t="s">
        <v>91</v>
      </c>
      <c r="M12" s="25" t="s">
        <v>90</v>
      </c>
      <c r="N12" s="25" t="s">
        <v>107</v>
      </c>
      <c r="O12" s="25" t="s">
        <v>92</v>
      </c>
      <c r="P12" s="25" t="s">
        <v>82</v>
      </c>
      <c r="Q12" s="25" t="s">
        <v>105</v>
      </c>
      <c r="R12" s="25" t="s">
        <v>104</v>
      </c>
      <c r="S12" s="28" t="s">
        <v>103</v>
      </c>
      <c r="T12" s="23"/>
      <c r="U12" s="11"/>
    </row>
    <row r="13" spans="1:21" ht="236.25" x14ac:dyDescent="0.25">
      <c r="A13" s="145"/>
      <c r="B13" s="142"/>
      <c r="C13" s="15" t="s">
        <v>12</v>
      </c>
      <c r="D13" s="15" t="s">
        <v>7</v>
      </c>
      <c r="E13" s="29" t="s">
        <v>11</v>
      </c>
      <c r="F13" s="30">
        <v>8</v>
      </c>
      <c r="G13" s="17">
        <v>40</v>
      </c>
      <c r="H13" s="17">
        <v>10</v>
      </c>
      <c r="I13" s="31">
        <v>5</v>
      </c>
      <c r="J13" s="32" t="s">
        <v>110</v>
      </c>
      <c r="K13" s="15" t="s">
        <v>94</v>
      </c>
      <c r="L13" s="15" t="s">
        <v>91</v>
      </c>
      <c r="M13" s="15" t="s">
        <v>90</v>
      </c>
      <c r="N13" s="20" t="s">
        <v>107</v>
      </c>
      <c r="O13" s="20" t="s">
        <v>92</v>
      </c>
      <c r="P13" s="21" t="s">
        <v>82</v>
      </c>
      <c r="Q13" s="15" t="s">
        <v>105</v>
      </c>
      <c r="R13" s="20" t="s">
        <v>104</v>
      </c>
      <c r="S13" s="22" t="s">
        <v>103</v>
      </c>
      <c r="T13" s="23"/>
      <c r="U13" s="11"/>
    </row>
    <row r="14" spans="1:21" ht="393.75" x14ac:dyDescent="0.25">
      <c r="A14" s="145"/>
      <c r="B14" s="137" t="s">
        <v>109</v>
      </c>
      <c r="C14" s="24" t="s">
        <v>13</v>
      </c>
      <c r="D14" s="25" t="s">
        <v>7</v>
      </c>
      <c r="E14" s="25" t="s">
        <v>14</v>
      </c>
      <c r="F14" s="26">
        <v>3</v>
      </c>
      <c r="G14" s="26">
        <v>8</v>
      </c>
      <c r="H14" s="26">
        <v>2</v>
      </c>
      <c r="I14" s="26">
        <v>2</v>
      </c>
      <c r="J14" s="27" t="s">
        <v>108</v>
      </c>
      <c r="K14" s="25" t="s">
        <v>94</v>
      </c>
      <c r="L14" s="25" t="s">
        <v>91</v>
      </c>
      <c r="M14" s="25" t="s">
        <v>90</v>
      </c>
      <c r="N14" s="25" t="s">
        <v>107</v>
      </c>
      <c r="O14" s="25" t="s">
        <v>92</v>
      </c>
      <c r="P14" s="25" t="s">
        <v>82</v>
      </c>
      <c r="Q14" s="25" t="s">
        <v>81</v>
      </c>
      <c r="R14" s="25" t="s">
        <v>80</v>
      </c>
      <c r="S14" s="28" t="s">
        <v>79</v>
      </c>
      <c r="T14" s="23"/>
      <c r="U14" s="11"/>
    </row>
    <row r="15" spans="1:21" ht="204.75" x14ac:dyDescent="0.25">
      <c r="A15" s="145"/>
      <c r="B15" s="138"/>
      <c r="C15" s="15" t="s">
        <v>15</v>
      </c>
      <c r="D15" s="21" t="s">
        <v>7</v>
      </c>
      <c r="E15" s="33" t="s">
        <v>14</v>
      </c>
      <c r="F15" s="31">
        <v>4</v>
      </c>
      <c r="G15" s="17">
        <v>12</v>
      </c>
      <c r="H15" s="31">
        <v>5</v>
      </c>
      <c r="I15" s="17">
        <v>0</v>
      </c>
      <c r="J15" s="32" t="s">
        <v>106</v>
      </c>
      <c r="K15" s="15" t="s">
        <v>94</v>
      </c>
      <c r="L15" s="15" t="s">
        <v>91</v>
      </c>
      <c r="M15" s="15" t="s">
        <v>90</v>
      </c>
      <c r="N15" s="20" t="s">
        <v>100</v>
      </c>
      <c r="O15" s="20" t="s">
        <v>92</v>
      </c>
      <c r="P15" s="21" t="s">
        <v>82</v>
      </c>
      <c r="Q15" s="33" t="s">
        <v>105</v>
      </c>
      <c r="R15" s="20" t="s">
        <v>104</v>
      </c>
      <c r="S15" s="22" t="s">
        <v>103</v>
      </c>
      <c r="T15" s="23"/>
      <c r="U15" s="11"/>
    </row>
    <row r="16" spans="1:21" ht="197.25" customHeight="1" x14ac:dyDescent="0.25">
      <c r="A16" s="145"/>
      <c r="B16" s="139"/>
      <c r="C16" s="24" t="s">
        <v>16</v>
      </c>
      <c r="D16" s="25" t="s">
        <v>10</v>
      </c>
      <c r="E16" s="25" t="s">
        <v>11</v>
      </c>
      <c r="F16" s="26">
        <v>22000</v>
      </c>
      <c r="G16" s="26">
        <v>88000</v>
      </c>
      <c r="H16" s="26">
        <v>22000</v>
      </c>
      <c r="I16" s="26">
        <v>4329</v>
      </c>
      <c r="J16" s="27" t="s">
        <v>132</v>
      </c>
      <c r="K16" s="25" t="s">
        <v>94</v>
      </c>
      <c r="L16" s="25" t="s">
        <v>91</v>
      </c>
      <c r="M16" s="25" t="s">
        <v>90</v>
      </c>
      <c r="N16" s="25" t="s">
        <v>100</v>
      </c>
      <c r="O16" s="25" t="s">
        <v>92</v>
      </c>
      <c r="P16" s="25" t="s">
        <v>82</v>
      </c>
      <c r="Q16" s="25" t="s">
        <v>81</v>
      </c>
      <c r="R16" s="25" t="s">
        <v>80</v>
      </c>
      <c r="S16" s="28" t="s">
        <v>79</v>
      </c>
      <c r="T16" s="23"/>
      <c r="U16" s="11"/>
    </row>
    <row r="17" spans="1:21" ht="79.5" customHeight="1" x14ac:dyDescent="0.25">
      <c r="A17" s="145"/>
      <c r="B17" s="34" t="s">
        <v>102</v>
      </c>
      <c r="C17" s="35" t="s">
        <v>17</v>
      </c>
      <c r="D17" s="21" t="s">
        <v>18</v>
      </c>
      <c r="E17" s="33" t="s">
        <v>19</v>
      </c>
      <c r="F17" s="36">
        <v>0</v>
      </c>
      <c r="G17" s="37">
        <v>1</v>
      </c>
      <c r="H17" s="38">
        <v>25</v>
      </c>
      <c r="I17" s="36">
        <v>0.12</v>
      </c>
      <c r="J17" s="39" t="s">
        <v>101</v>
      </c>
      <c r="K17" s="15" t="s">
        <v>94</v>
      </c>
      <c r="L17" s="15" t="s">
        <v>91</v>
      </c>
      <c r="M17" s="15" t="s">
        <v>90</v>
      </c>
      <c r="N17" s="20" t="s">
        <v>100</v>
      </c>
      <c r="O17" s="20" t="s">
        <v>92</v>
      </c>
      <c r="P17" s="21" t="s">
        <v>82</v>
      </c>
      <c r="Q17" s="33" t="s">
        <v>99</v>
      </c>
      <c r="R17" s="21" t="s">
        <v>98</v>
      </c>
      <c r="S17" s="22" t="s">
        <v>97</v>
      </c>
      <c r="T17" s="23"/>
      <c r="U17" s="11"/>
    </row>
    <row r="18" spans="1:21" ht="92.25" customHeight="1" thickBot="1" x14ac:dyDescent="0.3">
      <c r="A18" s="146"/>
      <c r="B18" s="40" t="s">
        <v>96</v>
      </c>
      <c r="C18" s="24" t="s">
        <v>20</v>
      </c>
      <c r="D18" s="25" t="s">
        <v>10</v>
      </c>
      <c r="E18" s="25" t="s">
        <v>19</v>
      </c>
      <c r="F18" s="26">
        <v>0</v>
      </c>
      <c r="G18" s="26">
        <v>100</v>
      </c>
      <c r="H18" s="41">
        <v>0.25</v>
      </c>
      <c r="I18" s="42">
        <v>0.12</v>
      </c>
      <c r="J18" s="43" t="s">
        <v>95</v>
      </c>
      <c r="K18" s="25" t="s">
        <v>94</v>
      </c>
      <c r="L18" s="25" t="s">
        <v>91</v>
      </c>
      <c r="M18" s="25" t="s">
        <v>90</v>
      </c>
      <c r="N18" s="25" t="s">
        <v>93</v>
      </c>
      <c r="O18" s="25" t="s">
        <v>92</v>
      </c>
      <c r="P18" s="25" t="s">
        <v>82</v>
      </c>
      <c r="Q18" s="25" t="s">
        <v>81</v>
      </c>
      <c r="R18" s="25" t="s">
        <v>80</v>
      </c>
      <c r="S18" s="28" t="s">
        <v>79</v>
      </c>
      <c r="T18" s="23"/>
      <c r="U18" s="11"/>
    </row>
    <row r="19" spans="1:21" ht="141.75" x14ac:dyDescent="0.25">
      <c r="A19" s="47" t="s">
        <v>89</v>
      </c>
      <c r="B19" s="48" t="s">
        <v>88</v>
      </c>
      <c r="C19" s="20" t="s">
        <v>21</v>
      </c>
      <c r="D19" s="20" t="s">
        <v>18</v>
      </c>
      <c r="E19" s="20" t="s">
        <v>22</v>
      </c>
      <c r="F19" s="44">
        <v>84.2</v>
      </c>
      <c r="G19" s="44">
        <v>90</v>
      </c>
      <c r="H19" s="44">
        <v>87</v>
      </c>
      <c r="I19" s="45">
        <v>0.89</v>
      </c>
      <c r="J19" s="46" t="s">
        <v>87</v>
      </c>
      <c r="K19" s="20" t="s">
        <v>86</v>
      </c>
      <c r="L19" s="20" t="s">
        <v>85</v>
      </c>
      <c r="M19" s="20" t="s">
        <v>84</v>
      </c>
      <c r="N19" s="20" t="s">
        <v>83</v>
      </c>
      <c r="O19" s="49"/>
      <c r="P19" s="20" t="s">
        <v>82</v>
      </c>
      <c r="Q19" s="20" t="s">
        <v>81</v>
      </c>
      <c r="R19" s="20" t="s">
        <v>80</v>
      </c>
      <c r="S19" s="22" t="s">
        <v>79</v>
      </c>
      <c r="T19" s="23"/>
      <c r="U19" s="11"/>
    </row>
    <row r="20" spans="1:21" x14ac:dyDescent="0.3">
      <c r="C20" s="12"/>
      <c r="D20" s="12"/>
      <c r="E20" s="12"/>
      <c r="F20" s="13"/>
      <c r="G20" s="13"/>
      <c r="H20" s="13"/>
      <c r="I20" s="13"/>
      <c r="J20" s="13"/>
      <c r="K20" s="12"/>
      <c r="L20" s="12"/>
      <c r="M20" s="12"/>
      <c r="N20" s="12"/>
      <c r="O20" s="12"/>
      <c r="P20" s="12"/>
      <c r="Q20" s="12"/>
      <c r="R20" s="12"/>
      <c r="S20" s="12"/>
      <c r="T20" s="11"/>
      <c r="U20" s="11"/>
    </row>
    <row r="21" spans="1:21" x14ac:dyDescent="0.3">
      <c r="C21" s="12"/>
      <c r="D21" s="12"/>
      <c r="E21" s="12"/>
      <c r="F21" s="13"/>
      <c r="G21" s="13"/>
      <c r="H21" s="13"/>
      <c r="I21" s="13"/>
      <c r="J21" s="13"/>
      <c r="K21" s="12"/>
      <c r="L21" s="12"/>
      <c r="M21" s="12"/>
      <c r="N21" s="12"/>
      <c r="O21" s="12"/>
      <c r="P21" s="12"/>
      <c r="Q21" s="12"/>
      <c r="R21" s="12"/>
      <c r="S21" s="12"/>
      <c r="T21" s="11"/>
      <c r="U21" s="11"/>
    </row>
    <row r="22" spans="1:21" x14ac:dyDescent="0.3">
      <c r="C22" s="12"/>
      <c r="D22" s="12"/>
      <c r="E22" s="12"/>
      <c r="F22" s="13"/>
      <c r="G22" s="13"/>
      <c r="H22" s="13"/>
      <c r="I22" s="13"/>
      <c r="J22" s="13"/>
      <c r="K22" s="12"/>
      <c r="L22" s="12"/>
      <c r="M22" s="12"/>
      <c r="N22" s="12"/>
      <c r="O22" s="12"/>
      <c r="P22" s="12"/>
      <c r="Q22" s="12"/>
      <c r="R22" s="12"/>
      <c r="S22" s="12"/>
      <c r="T22" s="11"/>
      <c r="U22" s="11"/>
    </row>
    <row r="23" spans="1:21" x14ac:dyDescent="0.3">
      <c r="C23" s="12"/>
      <c r="D23" s="12"/>
      <c r="E23" s="12"/>
      <c r="F23" s="13"/>
      <c r="G23" s="13"/>
      <c r="H23" s="13"/>
      <c r="I23" s="13"/>
      <c r="J23" s="13"/>
      <c r="K23" s="12"/>
      <c r="L23" s="12"/>
      <c r="M23" s="12"/>
      <c r="N23" s="12"/>
      <c r="O23" s="12"/>
      <c r="P23" s="12"/>
      <c r="Q23" s="12"/>
      <c r="R23" s="12"/>
      <c r="S23" s="12"/>
      <c r="T23" s="11"/>
      <c r="U23" s="11"/>
    </row>
    <row r="24" spans="1:21" x14ac:dyDescent="0.3">
      <c r="C24" s="12"/>
      <c r="D24" s="12"/>
      <c r="E24" s="12"/>
      <c r="F24" s="13"/>
      <c r="G24" s="13"/>
      <c r="H24" s="13"/>
      <c r="I24" s="13"/>
      <c r="J24" s="13"/>
      <c r="K24" s="12"/>
      <c r="L24" s="12"/>
      <c r="M24" s="12"/>
      <c r="N24" s="12"/>
      <c r="O24" s="12"/>
      <c r="P24" s="12"/>
      <c r="Q24" s="12"/>
      <c r="R24" s="12"/>
      <c r="S24" s="12"/>
      <c r="T24" s="11"/>
      <c r="U24" s="11"/>
    </row>
    <row r="25" spans="1:21" x14ac:dyDescent="0.3">
      <c r="C25" s="12"/>
      <c r="D25" s="12"/>
      <c r="E25" s="12"/>
      <c r="F25" s="13"/>
      <c r="G25" s="13"/>
      <c r="H25" s="13"/>
      <c r="I25" s="13"/>
      <c r="J25" s="13"/>
      <c r="K25" s="12"/>
      <c r="L25" s="12"/>
      <c r="M25" s="12"/>
      <c r="N25" s="12"/>
      <c r="O25" s="12"/>
      <c r="P25" s="12"/>
      <c r="Q25" s="12"/>
      <c r="R25" s="12"/>
      <c r="S25" s="12"/>
      <c r="T25" s="11"/>
      <c r="U25" s="11"/>
    </row>
    <row r="26" spans="1:21" x14ac:dyDescent="0.3">
      <c r="C26" s="12"/>
      <c r="D26" s="12"/>
      <c r="E26" s="12"/>
      <c r="F26" s="13"/>
      <c r="G26" s="13"/>
      <c r="H26" s="13"/>
      <c r="I26" s="13"/>
      <c r="J26" s="13"/>
      <c r="K26" s="12"/>
      <c r="L26" s="12"/>
      <c r="M26" s="12"/>
      <c r="N26" s="12"/>
      <c r="O26" s="12"/>
      <c r="P26" s="12"/>
      <c r="Q26" s="12"/>
      <c r="R26" s="12"/>
      <c r="S26" s="12"/>
      <c r="T26" s="11"/>
      <c r="U26" s="11"/>
    </row>
    <row r="27" spans="1:21" x14ac:dyDescent="0.3">
      <c r="C27" s="12"/>
      <c r="D27" s="12"/>
      <c r="E27" s="12"/>
      <c r="F27" s="13"/>
      <c r="G27" s="13"/>
      <c r="H27" s="13"/>
      <c r="I27" s="13"/>
      <c r="J27" s="13"/>
      <c r="K27" s="12"/>
      <c r="L27" s="12"/>
      <c r="M27" s="12"/>
      <c r="N27" s="12"/>
      <c r="O27" s="12"/>
      <c r="P27" s="12"/>
      <c r="Q27" s="12"/>
      <c r="R27" s="12"/>
      <c r="S27" s="12"/>
      <c r="T27" s="11"/>
      <c r="U27" s="11"/>
    </row>
    <row r="28" spans="1:21" x14ac:dyDescent="0.3">
      <c r="C28" s="12"/>
      <c r="D28" s="12"/>
      <c r="E28" s="12"/>
      <c r="F28" s="13"/>
      <c r="G28" s="13"/>
      <c r="H28" s="13"/>
      <c r="I28" s="13"/>
      <c r="J28" s="13"/>
      <c r="K28" s="12"/>
      <c r="L28" s="12"/>
      <c r="M28" s="12"/>
      <c r="N28" s="12"/>
      <c r="O28" s="12"/>
      <c r="P28" s="12"/>
      <c r="Q28" s="12"/>
      <c r="R28" s="12"/>
      <c r="S28" s="12"/>
      <c r="T28" s="11"/>
      <c r="U28" s="11"/>
    </row>
    <row r="29" spans="1:21" x14ac:dyDescent="0.3">
      <c r="C29" s="12"/>
      <c r="D29" s="12"/>
      <c r="E29" s="12"/>
      <c r="F29" s="13"/>
      <c r="G29" s="13"/>
      <c r="H29" s="13"/>
      <c r="I29" s="13"/>
      <c r="J29" s="13"/>
      <c r="K29" s="12"/>
      <c r="L29" s="12"/>
      <c r="M29" s="12"/>
      <c r="N29" s="12"/>
      <c r="O29" s="12"/>
      <c r="P29" s="12"/>
      <c r="Q29" s="12"/>
      <c r="R29" s="12"/>
      <c r="S29" s="12"/>
      <c r="T29" s="11"/>
      <c r="U29" s="11"/>
    </row>
    <row r="30" spans="1:21" x14ac:dyDescent="0.3">
      <c r="C30" s="12"/>
      <c r="D30" s="12"/>
      <c r="E30" s="12"/>
      <c r="F30" s="13"/>
      <c r="G30" s="13"/>
      <c r="H30" s="13"/>
      <c r="I30" s="13"/>
      <c r="J30" s="13"/>
      <c r="K30" s="12"/>
      <c r="L30" s="12"/>
      <c r="M30" s="12"/>
      <c r="N30" s="12"/>
      <c r="O30" s="12"/>
      <c r="P30" s="12"/>
      <c r="Q30" s="12"/>
      <c r="R30" s="12"/>
      <c r="S30" s="12"/>
      <c r="T30" s="11"/>
      <c r="U30" s="11"/>
    </row>
    <row r="31" spans="1:21" x14ac:dyDescent="0.3">
      <c r="C31" s="12"/>
      <c r="D31" s="12"/>
      <c r="E31" s="12"/>
      <c r="F31" s="13"/>
      <c r="G31" s="13"/>
      <c r="H31" s="13"/>
      <c r="I31" s="13"/>
      <c r="J31" s="13"/>
      <c r="K31" s="12"/>
      <c r="L31" s="12"/>
      <c r="M31" s="12"/>
      <c r="N31" s="12"/>
      <c r="O31" s="12"/>
      <c r="P31" s="12"/>
      <c r="Q31" s="12"/>
      <c r="R31" s="12"/>
      <c r="S31" s="12"/>
      <c r="T31" s="11"/>
      <c r="U31" s="11"/>
    </row>
    <row r="32" spans="1:21" x14ac:dyDescent="0.3">
      <c r="C32" s="12"/>
      <c r="D32" s="12"/>
      <c r="E32" s="12"/>
      <c r="F32" s="13"/>
      <c r="G32" s="13"/>
      <c r="H32" s="13"/>
      <c r="I32" s="13"/>
      <c r="J32" s="13"/>
      <c r="K32" s="12"/>
      <c r="L32" s="12"/>
      <c r="M32" s="12"/>
      <c r="N32" s="12"/>
      <c r="O32" s="12"/>
      <c r="P32" s="12"/>
      <c r="Q32" s="12"/>
      <c r="R32" s="12"/>
      <c r="S32" s="12"/>
      <c r="T32" s="11"/>
      <c r="U32" s="11"/>
    </row>
    <row r="33" spans="3:21" x14ac:dyDescent="0.3">
      <c r="C33" s="12"/>
      <c r="D33" s="12"/>
      <c r="E33" s="12"/>
      <c r="F33" s="13"/>
      <c r="G33" s="13"/>
      <c r="H33" s="13"/>
      <c r="I33" s="13"/>
      <c r="J33" s="13"/>
      <c r="K33" s="12"/>
      <c r="L33" s="12"/>
      <c r="M33" s="12"/>
      <c r="N33" s="12"/>
      <c r="O33" s="12"/>
      <c r="P33" s="12"/>
      <c r="Q33" s="12"/>
      <c r="R33" s="12"/>
      <c r="S33" s="12"/>
      <c r="T33" s="11"/>
      <c r="U33" s="11"/>
    </row>
    <row r="34" spans="3:21" x14ac:dyDescent="0.3">
      <c r="C34" s="12"/>
      <c r="D34" s="12"/>
      <c r="E34" s="12"/>
      <c r="F34" s="13"/>
      <c r="G34" s="13"/>
      <c r="H34" s="13"/>
      <c r="I34" s="13"/>
      <c r="J34" s="13"/>
      <c r="K34" s="12"/>
      <c r="L34" s="12"/>
      <c r="M34" s="12"/>
      <c r="N34" s="12"/>
      <c r="O34" s="12"/>
      <c r="P34" s="12"/>
      <c r="Q34" s="12"/>
      <c r="R34" s="12"/>
      <c r="S34" s="12"/>
      <c r="T34" s="11"/>
      <c r="U34" s="11"/>
    </row>
    <row r="35" spans="3:21" x14ac:dyDescent="0.3">
      <c r="C35" s="12"/>
      <c r="D35" s="12"/>
      <c r="E35" s="12"/>
      <c r="F35" s="13"/>
      <c r="G35" s="13"/>
      <c r="H35" s="13"/>
      <c r="I35" s="13"/>
      <c r="J35" s="13"/>
      <c r="K35" s="12"/>
      <c r="L35" s="12"/>
      <c r="M35" s="12"/>
      <c r="N35" s="12"/>
      <c r="O35" s="12"/>
      <c r="P35" s="12"/>
      <c r="Q35" s="12"/>
      <c r="R35" s="12"/>
      <c r="S35" s="12"/>
      <c r="T35" s="11"/>
      <c r="U35" s="11"/>
    </row>
    <row r="36" spans="3:21" x14ac:dyDescent="0.3">
      <c r="C36" s="12"/>
      <c r="D36" s="12"/>
      <c r="E36" s="12"/>
      <c r="F36" s="13"/>
      <c r="G36" s="13"/>
      <c r="H36" s="13"/>
      <c r="I36" s="13"/>
      <c r="J36" s="13"/>
      <c r="K36" s="12"/>
      <c r="L36" s="12"/>
      <c r="M36" s="12"/>
      <c r="N36" s="12"/>
      <c r="O36" s="12"/>
      <c r="P36" s="12"/>
      <c r="Q36" s="12"/>
      <c r="R36" s="12"/>
      <c r="S36" s="12"/>
      <c r="T36" s="11"/>
      <c r="U36" s="11"/>
    </row>
    <row r="37" spans="3:21" x14ac:dyDescent="0.3">
      <c r="C37" s="12"/>
      <c r="D37" s="12"/>
      <c r="E37" s="12"/>
      <c r="F37" s="13"/>
      <c r="G37" s="13"/>
      <c r="H37" s="13"/>
      <c r="I37" s="13"/>
      <c r="J37" s="13"/>
      <c r="K37" s="12"/>
      <c r="L37" s="12"/>
      <c r="M37" s="12"/>
      <c r="N37" s="12"/>
      <c r="O37" s="12"/>
      <c r="P37" s="12"/>
      <c r="Q37" s="12"/>
      <c r="R37" s="12"/>
      <c r="S37" s="12"/>
      <c r="T37" s="11"/>
      <c r="U37" s="11"/>
    </row>
    <row r="38" spans="3:21" x14ac:dyDescent="0.3">
      <c r="C38" s="12"/>
      <c r="D38" s="12"/>
      <c r="E38" s="12"/>
      <c r="F38" s="13"/>
      <c r="G38" s="13"/>
      <c r="H38" s="13"/>
      <c r="I38" s="13"/>
      <c r="J38" s="13"/>
      <c r="K38" s="12"/>
      <c r="L38" s="12"/>
      <c r="M38" s="12"/>
      <c r="N38" s="12"/>
      <c r="O38" s="12"/>
      <c r="P38" s="12"/>
      <c r="Q38" s="12"/>
      <c r="R38" s="12"/>
      <c r="S38" s="12"/>
      <c r="T38" s="11"/>
      <c r="U38" s="11"/>
    </row>
    <row r="39" spans="3:21" x14ac:dyDescent="0.3">
      <c r="C39" s="12"/>
      <c r="D39" s="12"/>
      <c r="E39" s="12"/>
      <c r="F39" s="13"/>
      <c r="G39" s="13"/>
      <c r="H39" s="13"/>
      <c r="I39" s="13"/>
      <c r="J39" s="13"/>
      <c r="K39" s="12"/>
      <c r="L39" s="12"/>
      <c r="M39" s="12"/>
      <c r="N39" s="12"/>
      <c r="O39" s="12"/>
      <c r="P39" s="12"/>
      <c r="Q39" s="12"/>
      <c r="R39" s="12"/>
      <c r="S39" s="12"/>
      <c r="T39" s="11"/>
      <c r="U39" s="11"/>
    </row>
  </sheetData>
  <autoFilter ref="A9:S19" xr:uid="{00000000-0009-0000-0000-000000000000}">
    <filterColumn colId="8" showButton="0"/>
  </autoFilter>
  <mergeCells count="22">
    <mergeCell ref="A11:A18"/>
    <mergeCell ref="D1:H3"/>
    <mergeCell ref="N9:N10"/>
    <mergeCell ref="G9:G10"/>
    <mergeCell ref="H9:H10"/>
    <mergeCell ref="K9:K10"/>
    <mergeCell ref="L9:L10"/>
    <mergeCell ref="A9:A10"/>
    <mergeCell ref="P9:P10"/>
    <mergeCell ref="Q9:Q10"/>
    <mergeCell ref="R9:R10"/>
    <mergeCell ref="S9:S10"/>
    <mergeCell ref="B14:B16"/>
    <mergeCell ref="M9:M10"/>
    <mergeCell ref="F9:F10"/>
    <mergeCell ref="I9:J9"/>
    <mergeCell ref="O9:O10"/>
    <mergeCell ref="B11:B13"/>
    <mergeCell ref="B9:B10"/>
    <mergeCell ref="C9:C10"/>
    <mergeCell ref="D9:D10"/>
    <mergeCell ref="E9:E10"/>
  </mergeCells>
  <hyperlinks>
    <hyperlink ref="S11" r:id="rId1" xr:uid="{00000000-0004-0000-0000-000000000000}"/>
    <hyperlink ref="S12" r:id="rId2" xr:uid="{00000000-0004-0000-0000-000001000000}"/>
    <hyperlink ref="S13" r:id="rId3" xr:uid="{00000000-0004-0000-0000-000002000000}"/>
    <hyperlink ref="S15" r:id="rId4" xr:uid="{00000000-0004-0000-0000-000003000000}"/>
    <hyperlink ref="S14" r:id="rId5" xr:uid="{00000000-0004-0000-0000-000004000000}"/>
    <hyperlink ref="S16" r:id="rId6" xr:uid="{00000000-0004-0000-0000-000005000000}"/>
    <hyperlink ref="S18" r:id="rId7" xr:uid="{00000000-0004-0000-0000-000006000000}"/>
    <hyperlink ref="S17" r:id="rId8" xr:uid="{00000000-0004-0000-0000-000007000000}"/>
    <hyperlink ref="S19" r:id="rId9" xr:uid="{00000000-0004-0000-0000-000008000000}"/>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
  <sheetViews>
    <sheetView tabSelected="1" workbookViewId="0">
      <selection activeCell="M8" sqref="M8"/>
    </sheetView>
  </sheetViews>
  <sheetFormatPr baseColWidth="10" defaultColWidth="11.42578125" defaultRowHeight="12" x14ac:dyDescent="0.2"/>
  <cols>
    <col min="1" max="1" width="31" style="50" customWidth="1"/>
    <col min="2" max="4" width="11.42578125" style="50"/>
    <col min="5" max="5" width="12.85546875" style="50" customWidth="1"/>
    <col min="6" max="8" width="11.42578125" style="50" customWidth="1"/>
    <col min="9" max="12" width="11.42578125" style="50" hidden="1" customWidth="1"/>
    <col min="13" max="13" width="11.42578125" style="50" customWidth="1"/>
    <col min="14" max="14" width="11.42578125" style="50"/>
    <col min="15" max="15" width="11.42578125" style="51"/>
    <col min="16" max="18" width="11.42578125" style="50" customWidth="1"/>
    <col min="19" max="19" width="11.42578125" style="50"/>
    <col min="20" max="20" width="87.42578125" style="50" customWidth="1"/>
    <col min="21" max="16384" width="11.42578125" style="50"/>
  </cols>
  <sheetData>
    <row r="1" spans="1:21" ht="12" customHeight="1" x14ac:dyDescent="0.2">
      <c r="A1" s="150" t="s">
        <v>133</v>
      </c>
      <c r="B1" s="150"/>
      <c r="C1" s="150"/>
      <c r="D1" s="150"/>
      <c r="E1" s="150"/>
      <c r="F1" s="150"/>
      <c r="G1" s="150"/>
      <c r="H1" s="150"/>
      <c r="I1" s="150"/>
      <c r="J1" s="150"/>
      <c r="K1" s="150"/>
      <c r="L1" s="150"/>
      <c r="M1" s="150"/>
      <c r="N1" s="150"/>
      <c r="O1" s="150"/>
      <c r="P1" s="150"/>
      <c r="Q1" s="150"/>
      <c r="R1" s="150"/>
      <c r="S1" s="150"/>
      <c r="T1" s="150"/>
    </row>
    <row r="2" spans="1:21" ht="12" customHeight="1" x14ac:dyDescent="0.2">
      <c r="A2" s="150"/>
      <c r="B2" s="150"/>
      <c r="C2" s="150"/>
      <c r="D2" s="150"/>
      <c r="E2" s="150"/>
      <c r="F2" s="150"/>
      <c r="G2" s="150"/>
      <c r="H2" s="150"/>
      <c r="I2" s="150"/>
      <c r="J2" s="150"/>
      <c r="K2" s="150"/>
      <c r="L2" s="150"/>
      <c r="M2" s="150"/>
      <c r="N2" s="150"/>
      <c r="O2" s="150"/>
      <c r="P2" s="150"/>
      <c r="Q2" s="150"/>
      <c r="R2" s="150"/>
      <c r="S2" s="150"/>
      <c r="T2" s="150"/>
    </row>
    <row r="3" spans="1:21" ht="44.25" customHeight="1" x14ac:dyDescent="0.2">
      <c r="A3" s="150"/>
      <c r="B3" s="150"/>
      <c r="C3" s="150"/>
      <c r="D3" s="150"/>
      <c r="E3" s="150"/>
      <c r="F3" s="150"/>
      <c r="G3" s="150"/>
      <c r="H3" s="150"/>
      <c r="I3" s="150"/>
      <c r="J3" s="150"/>
      <c r="K3" s="150"/>
      <c r="L3" s="150"/>
      <c r="M3" s="150"/>
      <c r="N3" s="150"/>
      <c r="O3" s="150"/>
      <c r="P3" s="150"/>
      <c r="Q3" s="150"/>
      <c r="R3" s="150"/>
      <c r="S3" s="150"/>
      <c r="T3" s="150"/>
    </row>
    <row r="4" spans="1:21" ht="16.5" customHeight="1" x14ac:dyDescent="0.2">
      <c r="A4" s="152" t="s">
        <v>0</v>
      </c>
      <c r="B4" s="151" t="s">
        <v>1</v>
      </c>
      <c r="C4" s="151" t="s">
        <v>2</v>
      </c>
      <c r="D4" s="151" t="s">
        <v>134</v>
      </c>
      <c r="E4" s="152" t="s">
        <v>135</v>
      </c>
      <c r="F4" s="151" t="s">
        <v>136</v>
      </c>
      <c r="G4" s="151" t="s">
        <v>137</v>
      </c>
      <c r="H4" s="151" t="s">
        <v>138</v>
      </c>
      <c r="I4" s="151" t="s">
        <v>4</v>
      </c>
      <c r="J4" s="151" t="s">
        <v>5</v>
      </c>
      <c r="K4" s="151" t="s">
        <v>139</v>
      </c>
      <c r="L4" s="151" t="s">
        <v>140</v>
      </c>
      <c r="M4" s="151" t="s">
        <v>141</v>
      </c>
      <c r="N4" s="151" t="s">
        <v>3</v>
      </c>
      <c r="O4" s="151" t="s">
        <v>4</v>
      </c>
      <c r="P4" s="151" t="s">
        <v>5</v>
      </c>
      <c r="Q4" s="151" t="s">
        <v>139</v>
      </c>
      <c r="R4" s="151" t="s">
        <v>140</v>
      </c>
      <c r="S4" s="151" t="s">
        <v>142</v>
      </c>
      <c r="T4" s="151" t="s">
        <v>143</v>
      </c>
    </row>
    <row r="5" spans="1:21" ht="13.5" customHeight="1" x14ac:dyDescent="0.2">
      <c r="A5" s="152"/>
      <c r="B5" s="151"/>
      <c r="C5" s="151"/>
      <c r="D5" s="151"/>
      <c r="E5" s="152"/>
      <c r="F5" s="151"/>
      <c r="G5" s="151"/>
      <c r="H5" s="151"/>
      <c r="I5" s="151"/>
      <c r="J5" s="151"/>
      <c r="K5" s="151"/>
      <c r="L5" s="151"/>
      <c r="M5" s="151"/>
      <c r="N5" s="151"/>
      <c r="O5" s="151"/>
      <c r="P5" s="151"/>
      <c r="Q5" s="151"/>
      <c r="R5" s="151"/>
      <c r="S5" s="151"/>
      <c r="T5" s="151"/>
    </row>
    <row r="6" spans="1:21" ht="93" customHeight="1" x14ac:dyDescent="0.2">
      <c r="A6" s="52" t="s">
        <v>6</v>
      </c>
      <c r="B6" s="53" t="s">
        <v>7</v>
      </c>
      <c r="C6" s="53" t="s">
        <v>8</v>
      </c>
      <c r="D6" s="54">
        <v>1179</v>
      </c>
      <c r="E6" s="54">
        <v>1600</v>
      </c>
      <c r="F6" s="53">
        <v>400</v>
      </c>
      <c r="G6" s="55">
        <v>400</v>
      </c>
      <c r="H6" s="55">
        <v>400</v>
      </c>
      <c r="I6" s="56">
        <v>100</v>
      </c>
      <c r="J6" s="56">
        <v>127</v>
      </c>
      <c r="K6" s="56">
        <v>73</v>
      </c>
      <c r="L6" s="57">
        <v>100</v>
      </c>
      <c r="M6" s="55">
        <f>I6+J6+K6+L6</f>
        <v>400</v>
      </c>
      <c r="N6" s="55">
        <v>400</v>
      </c>
      <c r="O6" s="58">
        <v>109</v>
      </c>
      <c r="P6" s="58">
        <v>91</v>
      </c>
      <c r="Q6" s="58">
        <v>100</v>
      </c>
      <c r="R6" s="58">
        <v>100</v>
      </c>
      <c r="S6" s="55">
        <f>O6+P6+Q6+R6</f>
        <v>400</v>
      </c>
      <c r="T6" s="3" t="s">
        <v>214</v>
      </c>
    </row>
    <row r="7" spans="1:21" ht="123.75" customHeight="1" x14ac:dyDescent="0.2">
      <c r="A7" s="59" t="s">
        <v>9</v>
      </c>
      <c r="B7" s="2" t="s">
        <v>10</v>
      </c>
      <c r="C7" s="2" t="s">
        <v>11</v>
      </c>
      <c r="D7" s="60">
        <v>8011</v>
      </c>
      <c r="E7" s="60">
        <v>0</v>
      </c>
      <c r="F7" s="2">
        <v>6000</v>
      </c>
      <c r="G7" s="2">
        <v>6124</v>
      </c>
      <c r="H7" s="2">
        <v>6000</v>
      </c>
      <c r="I7" s="56">
        <v>1500</v>
      </c>
      <c r="J7" s="56">
        <v>5371</v>
      </c>
      <c r="K7" s="56">
        <v>0</v>
      </c>
      <c r="L7" s="57">
        <v>0</v>
      </c>
      <c r="M7" s="55">
        <f t="shared" ref="M7:M14" si="0">I7+J7+K7+L7</f>
        <v>6871</v>
      </c>
      <c r="N7" s="2">
        <v>6000</v>
      </c>
      <c r="O7" s="58">
        <v>0</v>
      </c>
      <c r="P7" s="58">
        <v>4170</v>
      </c>
      <c r="Q7" s="58">
        <v>2092</v>
      </c>
      <c r="R7" s="58">
        <v>1655</v>
      </c>
      <c r="S7" s="55">
        <f t="shared" ref="S7:S13" si="1">O7+P7+Q7+R7</f>
        <v>7917</v>
      </c>
      <c r="T7" s="3" t="s">
        <v>215</v>
      </c>
      <c r="U7" s="51"/>
    </row>
    <row r="8" spans="1:21" ht="102" customHeight="1" x14ac:dyDescent="0.2">
      <c r="A8" s="52" t="s">
        <v>12</v>
      </c>
      <c r="B8" s="53" t="s">
        <v>7</v>
      </c>
      <c r="C8" s="61" t="s">
        <v>11</v>
      </c>
      <c r="D8" s="62">
        <v>8</v>
      </c>
      <c r="E8" s="63">
        <v>20</v>
      </c>
      <c r="F8" s="63">
        <v>10</v>
      </c>
      <c r="G8" s="64">
        <v>13</v>
      </c>
      <c r="H8" s="63">
        <v>10</v>
      </c>
      <c r="I8" s="56">
        <v>0</v>
      </c>
      <c r="J8" s="56">
        <v>0</v>
      </c>
      <c r="K8" s="56">
        <v>12</v>
      </c>
      <c r="L8" s="57">
        <v>0</v>
      </c>
      <c r="M8" s="55">
        <f t="shared" si="0"/>
        <v>12</v>
      </c>
      <c r="N8" s="63">
        <v>10</v>
      </c>
      <c r="O8" s="58">
        <v>0</v>
      </c>
      <c r="P8" s="58">
        <v>5</v>
      </c>
      <c r="Q8" s="58">
        <v>4</v>
      </c>
      <c r="R8" s="58">
        <v>2</v>
      </c>
      <c r="S8" s="55">
        <f t="shared" si="1"/>
        <v>11</v>
      </c>
      <c r="T8" s="4" t="s">
        <v>216</v>
      </c>
    </row>
    <row r="9" spans="1:21" ht="181.5" x14ac:dyDescent="0.2">
      <c r="A9" s="59" t="s">
        <v>13</v>
      </c>
      <c r="B9" s="2" t="s">
        <v>7</v>
      </c>
      <c r="C9" s="2" t="s">
        <v>14</v>
      </c>
      <c r="D9" s="60">
        <v>3</v>
      </c>
      <c r="E9" s="60">
        <v>8</v>
      </c>
      <c r="F9" s="2">
        <v>2</v>
      </c>
      <c r="G9" s="2">
        <v>2</v>
      </c>
      <c r="H9" s="2">
        <v>2</v>
      </c>
      <c r="I9" s="65">
        <v>0</v>
      </c>
      <c r="J9" s="65">
        <v>0</v>
      </c>
      <c r="K9" s="65">
        <v>2</v>
      </c>
      <c r="L9" s="57">
        <v>0</v>
      </c>
      <c r="M9" s="55">
        <f t="shared" si="0"/>
        <v>2</v>
      </c>
      <c r="N9" s="2">
        <v>2</v>
      </c>
      <c r="O9" s="66">
        <v>0</v>
      </c>
      <c r="P9" s="58">
        <v>2</v>
      </c>
      <c r="Q9" s="58">
        <v>0</v>
      </c>
      <c r="R9" s="58">
        <v>0</v>
      </c>
      <c r="S9" s="55">
        <f t="shared" si="1"/>
        <v>2</v>
      </c>
      <c r="T9" s="5" t="s">
        <v>217</v>
      </c>
    </row>
    <row r="10" spans="1:21" ht="409.5" customHeight="1" x14ac:dyDescent="0.2">
      <c r="A10" s="67" t="s">
        <v>15</v>
      </c>
      <c r="B10" s="68" t="s">
        <v>7</v>
      </c>
      <c r="C10" s="69" t="s">
        <v>14</v>
      </c>
      <c r="D10" s="64">
        <v>4</v>
      </c>
      <c r="E10" s="63">
        <v>12</v>
      </c>
      <c r="F10" s="63">
        <v>3</v>
      </c>
      <c r="G10" s="63">
        <v>3</v>
      </c>
      <c r="H10" s="63">
        <v>3</v>
      </c>
      <c r="I10" s="56">
        <v>0</v>
      </c>
      <c r="J10" s="56">
        <v>0</v>
      </c>
      <c r="K10" s="56">
        <v>5</v>
      </c>
      <c r="L10" s="57">
        <v>0</v>
      </c>
      <c r="M10" s="55">
        <f t="shared" si="0"/>
        <v>5</v>
      </c>
      <c r="N10" s="63">
        <v>5</v>
      </c>
      <c r="O10" s="58">
        <v>0</v>
      </c>
      <c r="P10" s="58">
        <v>0</v>
      </c>
      <c r="Q10" s="58">
        <v>14</v>
      </c>
      <c r="R10" s="58">
        <v>0</v>
      </c>
      <c r="S10" s="55">
        <f>O10+P10+Q10+R10</f>
        <v>14</v>
      </c>
      <c r="T10" s="4" t="s">
        <v>218</v>
      </c>
    </row>
    <row r="11" spans="1:21" ht="54" customHeight="1" x14ac:dyDescent="0.2">
      <c r="A11" s="59" t="s">
        <v>16</v>
      </c>
      <c r="B11" s="2" t="s">
        <v>10</v>
      </c>
      <c r="C11" s="2" t="s">
        <v>11</v>
      </c>
      <c r="D11" s="60">
        <v>22000</v>
      </c>
      <c r="E11" s="60">
        <v>88000</v>
      </c>
      <c r="F11" s="2">
        <v>22000</v>
      </c>
      <c r="G11" s="2">
        <v>22911</v>
      </c>
      <c r="H11" s="2">
        <v>22000</v>
      </c>
      <c r="I11" s="56">
        <v>6000</v>
      </c>
      <c r="J11" s="56">
        <v>587</v>
      </c>
      <c r="K11" s="56">
        <v>9160</v>
      </c>
      <c r="L11" s="57">
        <v>8418</v>
      </c>
      <c r="M11" s="55">
        <f>I11+J11+K11+L11</f>
        <v>24165</v>
      </c>
      <c r="N11" s="2">
        <v>22000</v>
      </c>
      <c r="O11" s="58">
        <v>4168</v>
      </c>
      <c r="P11" s="58">
        <v>161</v>
      </c>
      <c r="Q11" s="58">
        <v>4996</v>
      </c>
      <c r="R11" s="58">
        <v>12675</v>
      </c>
      <c r="S11" s="55">
        <f>O11+P11+Q11+R11</f>
        <v>22000</v>
      </c>
      <c r="T11" s="132" t="s">
        <v>219</v>
      </c>
      <c r="U11" s="51"/>
    </row>
    <row r="12" spans="1:21" ht="159" customHeight="1" x14ac:dyDescent="0.2">
      <c r="A12" s="70" t="s">
        <v>17</v>
      </c>
      <c r="B12" s="68" t="s">
        <v>18</v>
      </c>
      <c r="C12" s="69" t="s">
        <v>19</v>
      </c>
      <c r="D12" s="69">
        <v>0</v>
      </c>
      <c r="E12" s="71">
        <v>1</v>
      </c>
      <c r="F12" s="72">
        <v>0.25</v>
      </c>
      <c r="G12" s="73">
        <v>0.25</v>
      </c>
      <c r="H12" s="74">
        <v>0.25</v>
      </c>
      <c r="I12" s="74">
        <v>0.25</v>
      </c>
      <c r="J12" s="74">
        <v>0.25</v>
      </c>
      <c r="K12" s="74">
        <v>0.25</v>
      </c>
      <c r="L12" s="74">
        <v>0.25</v>
      </c>
      <c r="M12" s="74">
        <v>0.25</v>
      </c>
      <c r="N12" s="74">
        <v>0.25</v>
      </c>
      <c r="O12" s="75">
        <v>0.06</v>
      </c>
      <c r="P12" s="75">
        <v>0.06</v>
      </c>
      <c r="Q12" s="75">
        <v>0.06</v>
      </c>
      <c r="R12" s="75">
        <v>7.0000000000000007E-2</v>
      </c>
      <c r="S12" s="76">
        <f t="shared" si="1"/>
        <v>0.25</v>
      </c>
      <c r="T12" s="39" t="s">
        <v>220</v>
      </c>
    </row>
    <row r="13" spans="1:21" ht="54.75" customHeight="1" x14ac:dyDescent="0.2">
      <c r="A13" s="59" t="s">
        <v>20</v>
      </c>
      <c r="B13" s="2" t="s">
        <v>10</v>
      </c>
      <c r="C13" s="2" t="s">
        <v>19</v>
      </c>
      <c r="D13" s="60">
        <v>0</v>
      </c>
      <c r="E13" s="60">
        <v>100</v>
      </c>
      <c r="F13" s="2">
        <v>25</v>
      </c>
      <c r="G13" s="60">
        <v>25</v>
      </c>
      <c r="H13" s="60">
        <v>25</v>
      </c>
      <c r="I13" s="60">
        <v>25</v>
      </c>
      <c r="J13" s="60">
        <v>25</v>
      </c>
      <c r="K13" s="60">
        <v>25</v>
      </c>
      <c r="L13" s="60">
        <v>25</v>
      </c>
      <c r="M13" s="60">
        <v>25</v>
      </c>
      <c r="N13" s="60">
        <v>0.25</v>
      </c>
      <c r="O13" s="75">
        <v>0.06</v>
      </c>
      <c r="P13" s="75">
        <v>0.06</v>
      </c>
      <c r="Q13" s="75">
        <v>0.06</v>
      </c>
      <c r="R13" s="75">
        <v>7.0000000000000007E-2</v>
      </c>
      <c r="S13" s="76">
        <f t="shared" si="1"/>
        <v>0.25</v>
      </c>
      <c r="T13" s="43" t="s">
        <v>221</v>
      </c>
    </row>
    <row r="14" spans="1:21" ht="84" customHeight="1" x14ac:dyDescent="0.2">
      <c r="A14" s="59" t="s">
        <v>21</v>
      </c>
      <c r="B14" s="2" t="s">
        <v>18</v>
      </c>
      <c r="C14" s="2" t="s">
        <v>22</v>
      </c>
      <c r="D14" s="60">
        <v>84.2</v>
      </c>
      <c r="E14" s="60">
        <v>85</v>
      </c>
      <c r="F14" s="2">
        <v>81</v>
      </c>
      <c r="G14" s="2" t="s">
        <v>23</v>
      </c>
      <c r="H14" s="2">
        <v>84</v>
      </c>
      <c r="I14" s="56">
        <v>0</v>
      </c>
      <c r="J14" s="56">
        <v>88.2</v>
      </c>
      <c r="K14" s="56">
        <v>0</v>
      </c>
      <c r="L14" s="57">
        <v>0</v>
      </c>
      <c r="M14" s="55">
        <f t="shared" si="0"/>
        <v>88.2</v>
      </c>
      <c r="N14" s="2">
        <v>87</v>
      </c>
      <c r="O14" s="58">
        <v>0</v>
      </c>
      <c r="P14" s="66">
        <v>89</v>
      </c>
      <c r="Q14" s="58">
        <v>0</v>
      </c>
      <c r="R14" s="58">
        <v>0</v>
      </c>
      <c r="S14" s="158">
        <f>P14</f>
        <v>89</v>
      </c>
      <c r="T14" s="46" t="s">
        <v>222</v>
      </c>
    </row>
  </sheetData>
  <mergeCells count="21">
    <mergeCell ref="I4:I5"/>
    <mergeCell ref="J4:J5"/>
    <mergeCell ref="K4:K5"/>
    <mergeCell ref="L4:L5"/>
    <mergeCell ref="M4:M5"/>
    <mergeCell ref="A1:T3"/>
    <mergeCell ref="N4:N5"/>
    <mergeCell ref="P4:P5"/>
    <mergeCell ref="Q4:Q5"/>
    <mergeCell ref="R4:R5"/>
    <mergeCell ref="S4:S5"/>
    <mergeCell ref="T4:T5"/>
    <mergeCell ref="O4:O5"/>
    <mergeCell ref="A4:A5"/>
    <mergeCell ref="B4:B5"/>
    <mergeCell ref="C4:C5"/>
    <mergeCell ref="D4:D5"/>
    <mergeCell ref="E4:E5"/>
    <mergeCell ref="F4:F5"/>
    <mergeCell ref="G4:G5"/>
    <mergeCell ref="H4:H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zoomScale="70" zoomScaleNormal="70" workbookViewId="0">
      <selection activeCell="R6" sqref="R6"/>
    </sheetView>
  </sheetViews>
  <sheetFormatPr baseColWidth="10" defaultColWidth="43.28515625" defaultRowHeight="12.75" x14ac:dyDescent="0.2"/>
  <cols>
    <col min="1" max="1" width="54" style="1" customWidth="1"/>
    <col min="2" max="2" width="16.5703125" style="1" customWidth="1"/>
    <col min="3" max="6" width="15.5703125" style="1" customWidth="1"/>
    <col min="7" max="7" width="15.5703125" style="1" hidden="1" customWidth="1"/>
    <col min="8" max="8" width="27" style="1" hidden="1" customWidth="1"/>
    <col min="9" max="9" width="15.5703125" style="1" hidden="1" customWidth="1"/>
    <col min="10" max="10" width="22.140625" style="1" hidden="1" customWidth="1"/>
    <col min="11" max="11" width="15.5703125" style="1" customWidth="1"/>
    <col min="12" max="12" width="0.140625" style="1" customWidth="1"/>
    <col min="13" max="13" width="30.5703125" style="1" customWidth="1"/>
    <col min="14" max="14" width="38.140625" style="1" customWidth="1"/>
    <col min="15" max="16" width="40.42578125" style="1" customWidth="1"/>
    <col min="17" max="17" width="24.140625" style="1" customWidth="1"/>
    <col min="18" max="18" width="92.28515625" style="1" customWidth="1"/>
    <col min="19" max="19" width="15.5703125" style="1" hidden="1" customWidth="1"/>
    <col min="20" max="87" width="15.5703125" style="1" customWidth="1"/>
    <col min="88" max="16384" width="43.28515625" style="1"/>
  </cols>
  <sheetData>
    <row r="1" spans="1:19" ht="15" customHeight="1" x14ac:dyDescent="0.2">
      <c r="A1" s="156" t="s">
        <v>77</v>
      </c>
      <c r="B1" s="156"/>
      <c r="C1" s="156"/>
      <c r="D1" s="156"/>
      <c r="E1" s="156"/>
      <c r="F1" s="156"/>
      <c r="G1" s="156"/>
      <c r="H1" s="156"/>
      <c r="I1" s="156"/>
      <c r="J1" s="156"/>
      <c r="K1" s="156"/>
      <c r="L1" s="156"/>
      <c r="M1" s="156"/>
      <c r="N1" s="156"/>
      <c r="O1" s="156"/>
      <c r="P1" s="156"/>
      <c r="Q1" s="156"/>
      <c r="R1" s="156"/>
    </row>
    <row r="2" spans="1:19" ht="12.75" customHeight="1" x14ac:dyDescent="0.2">
      <c r="A2" s="156"/>
      <c r="B2" s="156"/>
      <c r="C2" s="156"/>
      <c r="D2" s="156"/>
      <c r="E2" s="156"/>
      <c r="F2" s="156"/>
      <c r="G2" s="156"/>
      <c r="H2" s="156"/>
      <c r="I2" s="156"/>
      <c r="J2" s="156"/>
      <c r="K2" s="156"/>
      <c r="L2" s="156"/>
      <c r="M2" s="156"/>
      <c r="N2" s="156"/>
      <c r="O2" s="156"/>
      <c r="P2" s="156"/>
      <c r="Q2" s="156"/>
      <c r="R2" s="156"/>
    </row>
    <row r="3" spans="1:19" ht="63" customHeight="1" x14ac:dyDescent="0.2">
      <c r="A3" s="157"/>
      <c r="B3" s="157"/>
      <c r="C3" s="157"/>
      <c r="D3" s="157"/>
      <c r="E3" s="157"/>
      <c r="F3" s="157"/>
      <c r="G3" s="157"/>
      <c r="H3" s="157"/>
      <c r="I3" s="157"/>
      <c r="J3" s="157"/>
      <c r="K3" s="157"/>
      <c r="L3" s="157"/>
      <c r="M3" s="157"/>
      <c r="N3" s="157"/>
      <c r="O3" s="157"/>
      <c r="P3" s="157"/>
      <c r="Q3" s="157"/>
      <c r="R3" s="157"/>
    </row>
    <row r="4" spans="1:19" ht="34.5" customHeight="1" x14ac:dyDescent="0.2">
      <c r="A4" s="6" t="s">
        <v>24</v>
      </c>
      <c r="B4" s="6" t="s">
        <v>25</v>
      </c>
      <c r="C4" s="6" t="s">
        <v>26</v>
      </c>
      <c r="D4" s="6" t="s">
        <v>27</v>
      </c>
      <c r="E4" s="7" t="s">
        <v>28</v>
      </c>
      <c r="F4" s="7" t="s">
        <v>29</v>
      </c>
      <c r="G4" s="6">
        <v>2019</v>
      </c>
      <c r="H4" s="6" t="s">
        <v>150</v>
      </c>
      <c r="I4" s="6">
        <v>2020</v>
      </c>
      <c r="J4" s="6" t="s">
        <v>151</v>
      </c>
      <c r="K4" s="6" t="s">
        <v>3</v>
      </c>
      <c r="L4" s="6">
        <v>2022</v>
      </c>
      <c r="M4" s="6" t="s">
        <v>144</v>
      </c>
      <c r="N4" s="6" t="s">
        <v>145</v>
      </c>
      <c r="O4" s="6" t="s">
        <v>146</v>
      </c>
      <c r="P4" s="6" t="s">
        <v>200</v>
      </c>
      <c r="Q4" s="6" t="s">
        <v>30</v>
      </c>
      <c r="R4" s="6" t="s">
        <v>31</v>
      </c>
    </row>
    <row r="5" spans="1:19" ht="230.25" customHeight="1" x14ac:dyDescent="0.2">
      <c r="A5" s="85" t="s">
        <v>32</v>
      </c>
      <c r="B5" s="87" t="s">
        <v>33</v>
      </c>
      <c r="C5" s="88" t="s">
        <v>7</v>
      </c>
      <c r="D5" s="88" t="s">
        <v>14</v>
      </c>
      <c r="E5" s="89">
        <v>3</v>
      </c>
      <c r="F5" s="89">
        <v>8</v>
      </c>
      <c r="G5" s="88">
        <v>2</v>
      </c>
      <c r="H5" s="90" t="s">
        <v>152</v>
      </c>
      <c r="I5" s="88">
        <v>2</v>
      </c>
      <c r="J5" s="90" t="s">
        <v>153</v>
      </c>
      <c r="K5" s="89">
        <v>2</v>
      </c>
      <c r="L5" s="91">
        <v>2</v>
      </c>
      <c r="M5" s="92">
        <v>0</v>
      </c>
      <c r="N5" s="93">
        <v>2</v>
      </c>
      <c r="O5" s="94">
        <v>0</v>
      </c>
      <c r="P5" s="94">
        <v>0</v>
      </c>
      <c r="Q5" s="93">
        <v>2</v>
      </c>
      <c r="R5" s="95" t="str">
        <f>'PLAN SECTORIAL '!T9</f>
        <v xml:space="preserve">Durante la vigencia 2021 se desarrollaron 2 programas:
1-"Diplomado en Compras Públicas y Economía Solidaria para la gente" dirigido a servidores públicos de entidades del orden nacional y de entidades del orden territorial, operadores de proyectos de asociatividad solidaria, organizaciones solidarias, entidades acreditadas por la UAEOS y comunidad interesada donde participaron más de 5.797 personas de los cuales se certificaron 640 en 134 municipios PDET en la modalidad virtual.
2-" Programa Formar para Emprender en Asociatividad Solidaria": se diseñaron y actualizaron acciones para su implementación en modalidad mixta (presencial y mediado por el uso de las Tic) 
</v>
      </c>
      <c r="S5" s="131"/>
    </row>
    <row r="6" spans="1:19" ht="198" x14ac:dyDescent="0.2">
      <c r="A6" s="85" t="s">
        <v>34</v>
      </c>
      <c r="B6" s="87" t="s">
        <v>35</v>
      </c>
      <c r="C6" s="88" t="s">
        <v>7</v>
      </c>
      <c r="D6" s="88" t="s">
        <v>14</v>
      </c>
      <c r="E6" s="88" t="s">
        <v>36</v>
      </c>
      <c r="F6" s="96">
        <v>1</v>
      </c>
      <c r="G6" s="97" t="s">
        <v>23</v>
      </c>
      <c r="H6" s="98" t="s">
        <v>154</v>
      </c>
      <c r="I6" s="97">
        <v>0.25</v>
      </c>
      <c r="J6" s="98" t="s">
        <v>155</v>
      </c>
      <c r="K6" s="99">
        <v>0.5</v>
      </c>
      <c r="L6" s="100">
        <v>1</v>
      </c>
      <c r="M6" s="101">
        <f>K6*25%</f>
        <v>0.125</v>
      </c>
      <c r="N6" s="102">
        <v>0.12</v>
      </c>
      <c r="O6" s="103">
        <v>0.25</v>
      </c>
      <c r="P6" s="103">
        <v>0</v>
      </c>
      <c r="Q6" s="104">
        <v>0.5</v>
      </c>
      <c r="R6" s="130" t="s">
        <v>201</v>
      </c>
      <c r="S6" s="131"/>
    </row>
    <row r="7" spans="1:19" ht="235.5" customHeight="1" x14ac:dyDescent="0.2">
      <c r="A7" s="153" t="s">
        <v>37</v>
      </c>
      <c r="B7" s="87" t="s">
        <v>38</v>
      </c>
      <c r="C7" s="88" t="s">
        <v>10</v>
      </c>
      <c r="D7" s="88" t="s">
        <v>11</v>
      </c>
      <c r="E7" s="89" t="s">
        <v>36</v>
      </c>
      <c r="F7" s="88">
        <v>32</v>
      </c>
      <c r="G7" s="88">
        <v>12</v>
      </c>
      <c r="H7" s="90" t="s">
        <v>156</v>
      </c>
      <c r="I7" s="88">
        <v>8</v>
      </c>
      <c r="J7" s="90" t="s">
        <v>157</v>
      </c>
      <c r="K7" s="89">
        <v>8</v>
      </c>
      <c r="L7" s="91">
        <v>8</v>
      </c>
      <c r="M7" s="105" t="s">
        <v>39</v>
      </c>
      <c r="N7" s="88">
        <f>[1]MISIONAL!T6+[1]MISIONAL!X6+[1]MISIONAL!AB6</f>
        <v>0</v>
      </c>
      <c r="O7" s="106">
        <v>8</v>
      </c>
      <c r="P7" s="106">
        <v>0</v>
      </c>
      <c r="Q7" s="93">
        <v>8</v>
      </c>
      <c r="R7" s="130" t="s">
        <v>202</v>
      </c>
      <c r="S7" s="131"/>
    </row>
    <row r="8" spans="1:19" ht="409.5" x14ac:dyDescent="0.2">
      <c r="A8" s="153"/>
      <c r="B8" s="87" t="s">
        <v>15</v>
      </c>
      <c r="C8" s="88" t="s">
        <v>7</v>
      </c>
      <c r="D8" s="88" t="s">
        <v>14</v>
      </c>
      <c r="E8" s="88">
        <v>4</v>
      </c>
      <c r="F8" s="89">
        <v>12</v>
      </c>
      <c r="G8" s="88">
        <v>3</v>
      </c>
      <c r="H8" s="90" t="s">
        <v>158</v>
      </c>
      <c r="I8" s="88">
        <v>5</v>
      </c>
      <c r="J8" s="90" t="s">
        <v>159</v>
      </c>
      <c r="K8" s="89">
        <v>5</v>
      </c>
      <c r="L8" s="81">
        <v>5</v>
      </c>
      <c r="M8" s="93">
        <v>0</v>
      </c>
      <c r="N8" s="93">
        <v>0</v>
      </c>
      <c r="O8" s="94">
        <v>14</v>
      </c>
      <c r="P8" s="94">
        <v>0</v>
      </c>
      <c r="Q8" s="93">
        <v>14</v>
      </c>
      <c r="R8" s="130" t="s">
        <v>223</v>
      </c>
      <c r="S8" s="131"/>
    </row>
    <row r="9" spans="1:19" ht="409.5" x14ac:dyDescent="0.2">
      <c r="A9" s="85" t="s">
        <v>40</v>
      </c>
      <c r="B9" s="107" t="s">
        <v>41</v>
      </c>
      <c r="C9" s="89" t="s">
        <v>10</v>
      </c>
      <c r="D9" s="89" t="s">
        <v>11</v>
      </c>
      <c r="E9" s="88">
        <v>24</v>
      </c>
      <c r="F9" s="89">
        <v>200</v>
      </c>
      <c r="G9" s="88">
        <v>65</v>
      </c>
      <c r="H9" s="90" t="s">
        <v>160</v>
      </c>
      <c r="I9" s="88">
        <v>52</v>
      </c>
      <c r="J9" s="90" t="s">
        <v>161</v>
      </c>
      <c r="K9" s="83">
        <v>50</v>
      </c>
      <c r="L9" s="108">
        <v>50</v>
      </c>
      <c r="M9" s="105" t="s">
        <v>39</v>
      </c>
      <c r="N9" s="109">
        <v>31</v>
      </c>
      <c r="O9" s="110">
        <f>17+45-31</f>
        <v>31</v>
      </c>
      <c r="P9" s="110">
        <v>26</v>
      </c>
      <c r="Q9" s="93">
        <v>88</v>
      </c>
      <c r="R9" s="130" t="s">
        <v>203</v>
      </c>
      <c r="S9" s="131">
        <f>23+65</f>
        <v>88</v>
      </c>
    </row>
    <row r="10" spans="1:19" ht="314.25" customHeight="1" x14ac:dyDescent="0.2">
      <c r="A10" s="85" t="s">
        <v>42</v>
      </c>
      <c r="B10" s="107" t="s">
        <v>43</v>
      </c>
      <c r="C10" s="89" t="s">
        <v>7</v>
      </c>
      <c r="D10" s="89" t="s">
        <v>14</v>
      </c>
      <c r="E10" s="89" t="s">
        <v>36</v>
      </c>
      <c r="F10" s="89">
        <v>40</v>
      </c>
      <c r="G10" s="88">
        <v>11</v>
      </c>
      <c r="H10" s="90" t="s">
        <v>162</v>
      </c>
      <c r="I10" s="88">
        <v>10</v>
      </c>
      <c r="J10" s="90" t="s">
        <v>163</v>
      </c>
      <c r="K10" s="83">
        <v>10</v>
      </c>
      <c r="L10" s="108">
        <v>10</v>
      </c>
      <c r="M10" s="105" t="s">
        <v>39</v>
      </c>
      <c r="N10" s="109">
        <v>9</v>
      </c>
      <c r="O10" s="110">
        <v>8</v>
      </c>
      <c r="P10" s="110">
        <v>6</v>
      </c>
      <c r="Q10" s="93">
        <v>25</v>
      </c>
      <c r="R10" s="130" t="s">
        <v>204</v>
      </c>
      <c r="S10" s="131"/>
    </row>
    <row r="11" spans="1:19" ht="389.25" customHeight="1" x14ac:dyDescent="0.2">
      <c r="A11" s="86" t="s">
        <v>44</v>
      </c>
      <c r="B11" s="107" t="s">
        <v>45</v>
      </c>
      <c r="C11" s="89" t="s">
        <v>7</v>
      </c>
      <c r="D11" s="89" t="s">
        <v>8</v>
      </c>
      <c r="E11" s="89">
        <v>12</v>
      </c>
      <c r="F11" s="89">
        <v>84</v>
      </c>
      <c r="G11" s="88">
        <v>23</v>
      </c>
      <c r="H11" s="90" t="s">
        <v>164</v>
      </c>
      <c r="I11" s="88">
        <v>33</v>
      </c>
      <c r="J11" s="90" t="s">
        <v>165</v>
      </c>
      <c r="K11" s="83">
        <v>21</v>
      </c>
      <c r="L11" s="108">
        <v>21</v>
      </c>
      <c r="M11" s="105">
        <v>2</v>
      </c>
      <c r="N11" s="109">
        <v>5</v>
      </c>
      <c r="O11" s="110">
        <v>6</v>
      </c>
      <c r="P11" s="110">
        <v>7</v>
      </c>
      <c r="Q11" s="93">
        <v>20</v>
      </c>
      <c r="R11" s="130" t="s">
        <v>205</v>
      </c>
      <c r="S11" s="131"/>
    </row>
    <row r="12" spans="1:19" ht="99" x14ac:dyDescent="0.2">
      <c r="A12" s="85" t="s">
        <v>46</v>
      </c>
      <c r="B12" s="111" t="s">
        <v>47</v>
      </c>
      <c r="C12" s="83" t="s">
        <v>7</v>
      </c>
      <c r="D12" s="83" t="s">
        <v>14</v>
      </c>
      <c r="E12" s="79">
        <v>0.5</v>
      </c>
      <c r="F12" s="112">
        <v>0.8</v>
      </c>
      <c r="G12" s="79">
        <v>0.83393939393939398</v>
      </c>
      <c r="H12" s="113" t="s">
        <v>166</v>
      </c>
      <c r="I12" s="79">
        <v>0.8</v>
      </c>
      <c r="J12" s="113" t="s">
        <v>167</v>
      </c>
      <c r="K12" s="112">
        <v>0.8</v>
      </c>
      <c r="L12" s="114">
        <v>0.8</v>
      </c>
      <c r="M12" s="92" t="s">
        <v>148</v>
      </c>
      <c r="N12" s="88">
        <f>[1]MISIONAL!T11+[1]MISIONAL!X11+[1]MISIONAL!AB11</f>
        <v>0</v>
      </c>
      <c r="O12" s="115">
        <v>0.2</v>
      </c>
      <c r="P12" s="115">
        <v>0.8</v>
      </c>
      <c r="Q12" s="104">
        <v>1</v>
      </c>
      <c r="R12" s="130" t="s">
        <v>206</v>
      </c>
      <c r="S12" s="131"/>
    </row>
    <row r="13" spans="1:19" ht="49.5" x14ac:dyDescent="0.2">
      <c r="A13" s="85" t="s">
        <v>48</v>
      </c>
      <c r="B13" s="111" t="s">
        <v>49</v>
      </c>
      <c r="C13" s="83" t="s">
        <v>7</v>
      </c>
      <c r="D13" s="83" t="s">
        <v>14</v>
      </c>
      <c r="E13" s="83">
        <v>2</v>
      </c>
      <c r="F13" s="116">
        <v>4</v>
      </c>
      <c r="G13" s="83">
        <v>1</v>
      </c>
      <c r="H13" s="117" t="s">
        <v>168</v>
      </c>
      <c r="I13" s="83">
        <v>1</v>
      </c>
      <c r="J13" s="117" t="s">
        <v>169</v>
      </c>
      <c r="K13" s="116">
        <v>1</v>
      </c>
      <c r="L13" s="118">
        <v>1</v>
      </c>
      <c r="M13" s="105" t="s">
        <v>39</v>
      </c>
      <c r="N13" s="83">
        <v>0</v>
      </c>
      <c r="O13" s="119">
        <v>0</v>
      </c>
      <c r="P13" s="119">
        <v>1</v>
      </c>
      <c r="Q13" s="93">
        <v>1</v>
      </c>
      <c r="R13" s="130" t="s">
        <v>207</v>
      </c>
      <c r="S13" s="131"/>
    </row>
    <row r="14" spans="1:19" ht="84" customHeight="1" x14ac:dyDescent="0.2">
      <c r="A14" s="153" t="s">
        <v>50</v>
      </c>
      <c r="B14" s="111" t="s">
        <v>6</v>
      </c>
      <c r="C14" s="83" t="s">
        <v>7</v>
      </c>
      <c r="D14" s="83" t="s">
        <v>8</v>
      </c>
      <c r="E14" s="83">
        <v>306</v>
      </c>
      <c r="F14" s="83">
        <v>1600</v>
      </c>
      <c r="G14" s="83">
        <v>400</v>
      </c>
      <c r="H14" s="117" t="s">
        <v>170</v>
      </c>
      <c r="I14" s="83">
        <v>400</v>
      </c>
      <c r="J14" s="117" t="s">
        <v>171</v>
      </c>
      <c r="K14" s="83">
        <v>400</v>
      </c>
      <c r="L14" s="81">
        <v>400</v>
      </c>
      <c r="M14" s="93"/>
      <c r="N14" s="93">
        <v>200</v>
      </c>
      <c r="O14" s="94">
        <v>100</v>
      </c>
      <c r="P14" s="94">
        <v>100</v>
      </c>
      <c r="Q14" s="93">
        <v>400</v>
      </c>
      <c r="R14" s="95" t="str">
        <f>'PLAN SECTORIAL '!T6</f>
        <v>Durante el cuarto trimestre se reportan 100 emprendimientos solidarios dinamizados, para un total en la vigencia 2021  de  400 emprendimientos solidarios, beneficiando a 7917 personas.. De estos, 38 emprendimientos  están conformados por población víctima y 2 por población reincorporada,.  Los procesos de fomento se adelantaron en 24 departamentos y en 157 municipios de los cuales 38 son territorios PDET contribuyendo a la estabilización de la paz..</v>
      </c>
      <c r="S14" s="131"/>
    </row>
    <row r="15" spans="1:19" ht="93" customHeight="1" x14ac:dyDescent="0.2">
      <c r="A15" s="153"/>
      <c r="B15" s="111" t="s">
        <v>51</v>
      </c>
      <c r="C15" s="83" t="s">
        <v>10</v>
      </c>
      <c r="D15" s="83" t="s">
        <v>11</v>
      </c>
      <c r="E15" s="83">
        <v>8011</v>
      </c>
      <c r="F15" s="77">
        <v>24000</v>
      </c>
      <c r="G15" s="77">
        <v>6124</v>
      </c>
      <c r="H15" s="84" t="s">
        <v>172</v>
      </c>
      <c r="I15" s="77">
        <v>6871</v>
      </c>
      <c r="J15" s="84" t="s">
        <v>173</v>
      </c>
      <c r="K15" s="77">
        <f t="shared" ref="K15:L15" si="0">K14*15</f>
        <v>6000</v>
      </c>
      <c r="L15" s="78">
        <f t="shared" si="0"/>
        <v>6000</v>
      </c>
      <c r="M15" s="105">
        <v>0</v>
      </c>
      <c r="N15" s="77">
        <v>4170</v>
      </c>
      <c r="O15" s="120">
        <v>2092</v>
      </c>
      <c r="P15" s="120">
        <v>1655</v>
      </c>
      <c r="Q15" s="93">
        <v>7917</v>
      </c>
      <c r="R15" s="95" t="str">
        <f>'PLAN SECTORIAL '!T7</f>
        <v>Durante el cuarto trimestre se reportan 1655 personas beneficiadas de los proceso de fomento de organizaciones solidarias, para un total en la vigencia 2021  de  7917  beneficiadas directamente e indirectamente a 24.129, de los proceso de fomento de organizaciones solidarias, de acuerdo a la caracterización realizada se reportan  2.332 personas en condición de  víctimas, 4805  mujeres, 2304  Narp y   775 indígenas.</v>
      </c>
      <c r="S15" s="131"/>
    </row>
    <row r="16" spans="1:19" ht="66" x14ac:dyDescent="0.2">
      <c r="A16" s="85" t="s">
        <v>52</v>
      </c>
      <c r="B16" s="111" t="s">
        <v>53</v>
      </c>
      <c r="C16" s="83" t="s">
        <v>7</v>
      </c>
      <c r="D16" s="83" t="s">
        <v>14</v>
      </c>
      <c r="E16" s="89" t="s">
        <v>36</v>
      </c>
      <c r="F16" s="79">
        <v>1</v>
      </c>
      <c r="G16" s="77">
        <v>0.5</v>
      </c>
      <c r="H16" s="84" t="s">
        <v>174</v>
      </c>
      <c r="I16" s="77">
        <v>0.5</v>
      </c>
      <c r="J16" s="84" t="s">
        <v>175</v>
      </c>
      <c r="K16" s="77"/>
      <c r="L16" s="80">
        <v>0.5</v>
      </c>
      <c r="M16" s="105"/>
      <c r="N16" s="88">
        <f>[1]MISIONAL!T17+[1]MISIONAL!X17+[1]MISIONAL!AB17</f>
        <v>0</v>
      </c>
      <c r="O16" s="106"/>
      <c r="P16" s="106"/>
      <c r="Q16" s="93"/>
      <c r="R16" s="95" t="s">
        <v>78</v>
      </c>
      <c r="S16" s="131"/>
    </row>
    <row r="17" spans="1:19" ht="313.5" x14ac:dyDescent="0.2">
      <c r="A17" s="85" t="s">
        <v>54</v>
      </c>
      <c r="B17" s="111" t="s">
        <v>55</v>
      </c>
      <c r="C17" s="83" t="s">
        <v>7</v>
      </c>
      <c r="D17" s="83" t="s">
        <v>14</v>
      </c>
      <c r="E17" s="89" t="s">
        <v>36</v>
      </c>
      <c r="F17" s="83">
        <v>5</v>
      </c>
      <c r="G17" s="83">
        <v>5</v>
      </c>
      <c r="H17" s="117" t="s">
        <v>176</v>
      </c>
      <c r="I17" s="83">
        <v>20</v>
      </c>
      <c r="J17" s="117" t="s">
        <v>177</v>
      </c>
      <c r="K17" s="83">
        <v>5</v>
      </c>
      <c r="L17" s="81">
        <v>5</v>
      </c>
      <c r="M17" s="105" t="s">
        <v>39</v>
      </c>
      <c r="N17" s="88">
        <f>[1]MISIONAL!T18+[1]MISIONAL!X18+[1]MISIONAL!AB18</f>
        <v>0</v>
      </c>
      <c r="O17" s="106">
        <v>10</v>
      </c>
      <c r="P17" s="106">
        <v>0</v>
      </c>
      <c r="Q17" s="93">
        <v>10</v>
      </c>
      <c r="R17" s="95" t="s">
        <v>147</v>
      </c>
      <c r="S17" s="131"/>
    </row>
    <row r="18" spans="1:19" ht="157.5" customHeight="1" x14ac:dyDescent="0.2">
      <c r="A18" s="85" t="s">
        <v>56</v>
      </c>
      <c r="B18" s="111" t="s">
        <v>57</v>
      </c>
      <c r="C18" s="83" t="s">
        <v>7</v>
      </c>
      <c r="D18" s="83" t="s">
        <v>14</v>
      </c>
      <c r="E18" s="89" t="s">
        <v>36</v>
      </c>
      <c r="F18" s="79">
        <v>1</v>
      </c>
      <c r="G18" s="79">
        <v>0.25</v>
      </c>
      <c r="H18" s="113" t="s">
        <v>178</v>
      </c>
      <c r="I18" s="79">
        <v>0.05</v>
      </c>
      <c r="J18" s="113" t="s">
        <v>179</v>
      </c>
      <c r="K18" s="79">
        <v>0.25</v>
      </c>
      <c r="L18" s="80">
        <v>0.25</v>
      </c>
      <c r="M18" s="101">
        <v>0</v>
      </c>
      <c r="N18" s="121">
        <v>0.125</v>
      </c>
      <c r="O18" s="122">
        <v>0.06</v>
      </c>
      <c r="P18" s="122">
        <v>6.5000000000000002E-2</v>
      </c>
      <c r="Q18" s="121">
        <v>0.25</v>
      </c>
      <c r="R18" s="130" t="s">
        <v>208</v>
      </c>
      <c r="S18" s="131"/>
    </row>
    <row r="19" spans="1:19" ht="409.5" x14ac:dyDescent="0.2">
      <c r="A19" s="85" t="s">
        <v>58</v>
      </c>
      <c r="B19" s="111" t="s">
        <v>59</v>
      </c>
      <c r="C19" s="83" t="s">
        <v>7</v>
      </c>
      <c r="D19" s="83" t="s">
        <v>11</v>
      </c>
      <c r="E19" s="89" t="s">
        <v>36</v>
      </c>
      <c r="F19" s="79">
        <v>1</v>
      </c>
      <c r="G19" s="79">
        <v>0.25</v>
      </c>
      <c r="H19" s="113" t="s">
        <v>180</v>
      </c>
      <c r="I19" s="79">
        <v>0.2</v>
      </c>
      <c r="J19" s="113" t="s">
        <v>181</v>
      </c>
      <c r="K19" s="79">
        <v>0.25</v>
      </c>
      <c r="L19" s="80">
        <v>0.25</v>
      </c>
      <c r="M19" s="105">
        <v>0</v>
      </c>
      <c r="N19" s="121">
        <v>0.125</v>
      </c>
      <c r="O19" s="122">
        <v>0.06</v>
      </c>
      <c r="P19" s="122">
        <v>6.5000000000000002E-2</v>
      </c>
      <c r="Q19" s="121">
        <v>0.25</v>
      </c>
      <c r="R19" s="130" t="s">
        <v>209</v>
      </c>
      <c r="S19" s="131"/>
    </row>
    <row r="20" spans="1:19" ht="181.5" x14ac:dyDescent="0.2">
      <c r="A20" s="85" t="s">
        <v>199</v>
      </c>
      <c r="B20" s="111" t="s">
        <v>60</v>
      </c>
      <c r="C20" s="83" t="s">
        <v>10</v>
      </c>
      <c r="D20" s="83" t="s">
        <v>11</v>
      </c>
      <c r="E20" s="89" t="s">
        <v>36</v>
      </c>
      <c r="F20" s="83">
        <v>8</v>
      </c>
      <c r="G20" s="83">
        <v>21</v>
      </c>
      <c r="H20" s="117"/>
      <c r="I20" s="83">
        <v>25</v>
      </c>
      <c r="J20" s="117" t="s">
        <v>182</v>
      </c>
      <c r="K20" s="83">
        <v>2</v>
      </c>
      <c r="L20" s="81">
        <v>2</v>
      </c>
      <c r="M20" s="105">
        <v>0</v>
      </c>
      <c r="N20" s="88">
        <v>1</v>
      </c>
      <c r="O20" s="106">
        <v>1</v>
      </c>
      <c r="P20" s="106">
        <v>0</v>
      </c>
      <c r="Q20" s="93">
        <v>2</v>
      </c>
      <c r="R20" s="130" t="s">
        <v>210</v>
      </c>
      <c r="S20" s="131"/>
    </row>
    <row r="21" spans="1:19" ht="99" x14ac:dyDescent="0.2">
      <c r="A21" s="85" t="s">
        <v>61</v>
      </c>
      <c r="B21" s="111" t="s">
        <v>62</v>
      </c>
      <c r="C21" s="83" t="s">
        <v>7</v>
      </c>
      <c r="D21" s="83" t="s">
        <v>14</v>
      </c>
      <c r="E21" s="83">
        <v>4</v>
      </c>
      <c r="F21" s="83">
        <v>4</v>
      </c>
      <c r="G21" s="83">
        <v>4</v>
      </c>
      <c r="H21" s="117" t="s">
        <v>183</v>
      </c>
      <c r="I21" s="83">
        <v>4</v>
      </c>
      <c r="J21" s="117" t="s">
        <v>184</v>
      </c>
      <c r="K21" s="83">
        <v>4</v>
      </c>
      <c r="L21" s="81">
        <v>4</v>
      </c>
      <c r="M21" s="105">
        <v>0</v>
      </c>
      <c r="N21" s="88">
        <v>4</v>
      </c>
      <c r="O21" s="88">
        <v>0</v>
      </c>
      <c r="P21" s="88">
        <v>0</v>
      </c>
      <c r="Q21" s="93">
        <v>4</v>
      </c>
      <c r="R21" s="123" t="s">
        <v>224</v>
      </c>
      <c r="S21" s="131"/>
    </row>
    <row r="22" spans="1:19" ht="30" customHeight="1" x14ac:dyDescent="0.2">
      <c r="A22" s="154" t="s">
        <v>63</v>
      </c>
      <c r="B22" s="111" t="s">
        <v>64</v>
      </c>
      <c r="C22" s="83" t="s">
        <v>65</v>
      </c>
      <c r="D22" s="83" t="s">
        <v>14</v>
      </c>
      <c r="E22" s="79">
        <v>1</v>
      </c>
      <c r="F22" s="79">
        <v>1</v>
      </c>
      <c r="G22" s="79">
        <v>0.25</v>
      </c>
      <c r="H22" s="113" t="s">
        <v>185</v>
      </c>
      <c r="I22" s="79">
        <v>0.25</v>
      </c>
      <c r="J22" s="113" t="s">
        <v>186</v>
      </c>
      <c r="K22" s="79">
        <v>0.25</v>
      </c>
      <c r="L22" s="80">
        <v>0.25</v>
      </c>
      <c r="M22" s="92" t="s">
        <v>149</v>
      </c>
      <c r="N22" s="121">
        <v>0.125</v>
      </c>
      <c r="O22" s="121">
        <v>0.06</v>
      </c>
      <c r="P22" s="121">
        <v>6.5000000000000002E-2</v>
      </c>
      <c r="Q22" s="121">
        <v>0.25</v>
      </c>
      <c r="R22" s="123" t="s">
        <v>211</v>
      </c>
      <c r="S22" s="131"/>
    </row>
    <row r="23" spans="1:19" ht="53.25" customHeight="1" x14ac:dyDescent="0.2">
      <c r="A23" s="155"/>
      <c r="B23" s="87" t="s">
        <v>21</v>
      </c>
      <c r="C23" s="88" t="s">
        <v>65</v>
      </c>
      <c r="D23" s="83" t="s">
        <v>14</v>
      </c>
      <c r="E23" s="124">
        <v>84.2</v>
      </c>
      <c r="F23" s="79">
        <v>0.9</v>
      </c>
      <c r="G23" s="125" t="s">
        <v>23</v>
      </c>
      <c r="H23" s="126" t="s">
        <v>187</v>
      </c>
      <c r="I23" s="125">
        <v>88.2</v>
      </c>
      <c r="J23" s="126" t="s">
        <v>188</v>
      </c>
      <c r="K23" s="125">
        <v>87</v>
      </c>
      <c r="L23" s="127">
        <v>89</v>
      </c>
      <c r="M23" s="105" t="s">
        <v>39</v>
      </c>
      <c r="N23" s="125">
        <v>89</v>
      </c>
      <c r="O23" s="125">
        <v>0</v>
      </c>
      <c r="P23" s="125">
        <v>0</v>
      </c>
      <c r="Q23" s="93">
        <v>89</v>
      </c>
      <c r="R23" s="123" t="str">
        <f>'PLAN SECTORIAL '!T14</f>
        <v xml:space="preserve">De acuerdo a la evaluación de la gestión institucional, correspondiente a la vigencia 2020, la entidad obtuvo un índice de desempeño de 89%. Teniendo en cuenta el resultado y en aras de mejorar, se adelantó un plan de mejoramiento. Adicionalmente  se realizan informes trimestrales a la implementación de MIPG por cada dimensión y política que permiten monitorear la gestión institucional </v>
      </c>
      <c r="S23" s="131"/>
    </row>
    <row r="24" spans="1:19" ht="45.75" customHeight="1" x14ac:dyDescent="0.2">
      <c r="A24" s="85" t="s">
        <v>66</v>
      </c>
      <c r="B24" s="111" t="s">
        <v>67</v>
      </c>
      <c r="C24" s="88" t="s">
        <v>7</v>
      </c>
      <c r="D24" s="88" t="s">
        <v>14</v>
      </c>
      <c r="E24" s="83">
        <v>1</v>
      </c>
      <c r="F24" s="83">
        <v>4</v>
      </c>
      <c r="G24" s="83">
        <v>1</v>
      </c>
      <c r="H24" s="117" t="s">
        <v>189</v>
      </c>
      <c r="I24" s="128">
        <v>1.0009999999999999</v>
      </c>
      <c r="J24" s="117" t="s">
        <v>190</v>
      </c>
      <c r="K24" s="83">
        <v>1</v>
      </c>
      <c r="L24" s="81">
        <v>1</v>
      </c>
      <c r="M24" s="105" t="s">
        <v>68</v>
      </c>
      <c r="N24" s="82">
        <v>0.41</v>
      </c>
      <c r="O24" s="82">
        <v>0.25</v>
      </c>
      <c r="P24" s="82">
        <v>0.06</v>
      </c>
      <c r="Q24" s="104">
        <v>1</v>
      </c>
      <c r="R24" s="123" t="s">
        <v>212</v>
      </c>
      <c r="S24" s="131"/>
    </row>
    <row r="25" spans="1:19" ht="61.5" customHeight="1" x14ac:dyDescent="0.2">
      <c r="A25" s="85" t="s">
        <v>69</v>
      </c>
      <c r="B25" s="111" t="s">
        <v>70</v>
      </c>
      <c r="C25" s="88" t="s">
        <v>7</v>
      </c>
      <c r="D25" s="88" t="s">
        <v>14</v>
      </c>
      <c r="E25" s="89" t="s">
        <v>36</v>
      </c>
      <c r="F25" s="83">
        <v>1</v>
      </c>
      <c r="G25" s="83" t="s">
        <v>23</v>
      </c>
      <c r="H25" s="117" t="s">
        <v>191</v>
      </c>
      <c r="I25" s="83">
        <v>1</v>
      </c>
      <c r="J25" s="117" t="s">
        <v>192</v>
      </c>
      <c r="K25" s="83"/>
      <c r="L25" s="81"/>
      <c r="M25" s="105" t="s">
        <v>71</v>
      </c>
      <c r="N25" s="83" t="s">
        <v>23</v>
      </c>
      <c r="O25" s="83"/>
      <c r="P25" s="83"/>
      <c r="Q25" s="93"/>
      <c r="R25" s="123" t="s">
        <v>213</v>
      </c>
      <c r="S25" s="131"/>
    </row>
    <row r="26" spans="1:19" ht="65.25" customHeight="1" x14ac:dyDescent="0.2">
      <c r="A26" s="85" t="s">
        <v>72</v>
      </c>
      <c r="B26" s="111" t="s">
        <v>73</v>
      </c>
      <c r="C26" s="88" t="s">
        <v>65</v>
      </c>
      <c r="D26" s="88" t="s">
        <v>14</v>
      </c>
      <c r="E26" s="89" t="s">
        <v>36</v>
      </c>
      <c r="F26" s="79">
        <v>1</v>
      </c>
      <c r="G26" s="79">
        <v>0.5</v>
      </c>
      <c r="H26" s="113" t="s">
        <v>193</v>
      </c>
      <c r="I26" s="79">
        <v>0.5</v>
      </c>
      <c r="J26" s="113" t="s">
        <v>194</v>
      </c>
      <c r="K26" s="83"/>
      <c r="L26" s="81"/>
      <c r="M26" s="105"/>
      <c r="N26" s="83">
        <f>[1]MISIONAL!T27+[1]MISIONAL!X27+[1]MISIONAL!AB27</f>
        <v>0</v>
      </c>
      <c r="O26" s="83"/>
      <c r="P26" s="83"/>
      <c r="Q26" s="93"/>
      <c r="R26" s="123" t="s">
        <v>78</v>
      </c>
      <c r="S26" s="131"/>
    </row>
    <row r="27" spans="1:19" ht="67.5" customHeight="1" x14ac:dyDescent="0.2">
      <c r="A27" s="85" t="s">
        <v>74</v>
      </c>
      <c r="B27" s="111" t="s">
        <v>17</v>
      </c>
      <c r="C27" s="83" t="s">
        <v>18</v>
      </c>
      <c r="D27" s="83" t="s">
        <v>19</v>
      </c>
      <c r="E27" s="79">
        <v>1</v>
      </c>
      <c r="F27" s="79">
        <v>1</v>
      </c>
      <c r="G27" s="79">
        <v>0.25</v>
      </c>
      <c r="H27" s="113" t="s">
        <v>195</v>
      </c>
      <c r="I27" s="79">
        <v>0.247</v>
      </c>
      <c r="J27" s="113" t="s">
        <v>196</v>
      </c>
      <c r="K27" s="79">
        <v>0.25</v>
      </c>
      <c r="L27" s="80">
        <v>0.25</v>
      </c>
      <c r="M27" s="101">
        <v>0.06</v>
      </c>
      <c r="N27" s="129">
        <v>0.125</v>
      </c>
      <c r="O27" s="129">
        <v>0.06</v>
      </c>
      <c r="P27" s="129">
        <v>6.5000000000000002E-2</v>
      </c>
      <c r="Q27" s="121">
        <v>0.25</v>
      </c>
      <c r="R27" s="123" t="str">
        <f>'PLAN SECTORIAL '!T12</f>
        <v xml:space="preserve">
Durante la vigencia 2021 la UAEOS  la entidad cumplió al 100% con la meta establecida desarrollando:  
1. Se: apoyó técnicamente al Ministerio de Trabajo como secretaría técnica de la Comisión Intersectorial del sector de la Economía Solidaria. 
2. Se participó y  apoyó  en la construcción de la política pública del sector solidario: Conpes 4051 de 2021 " Política Pública para el desarrollo de la Economía Solidaria"
3, La UAEOS participó en mesas interinstitucionales de análisis normativo y producto de ellas se estructuró el proyecto de decreto reglamentario de la ley 2069.</v>
      </c>
      <c r="S27" s="131"/>
    </row>
    <row r="28" spans="1:19" ht="66" x14ac:dyDescent="0.2">
      <c r="A28" s="85" t="s">
        <v>75</v>
      </c>
      <c r="B28" s="111" t="s">
        <v>76</v>
      </c>
      <c r="C28" s="83" t="s">
        <v>18</v>
      </c>
      <c r="D28" s="83" t="s">
        <v>19</v>
      </c>
      <c r="E28" s="79">
        <v>1</v>
      </c>
      <c r="F28" s="79">
        <v>1</v>
      </c>
      <c r="G28" s="79">
        <v>0.25</v>
      </c>
      <c r="H28" s="113" t="s">
        <v>197</v>
      </c>
      <c r="I28" s="79">
        <v>0.25</v>
      </c>
      <c r="J28" s="113" t="s">
        <v>198</v>
      </c>
      <c r="K28" s="79">
        <v>0.25</v>
      </c>
      <c r="L28" s="80">
        <v>0.25</v>
      </c>
      <c r="M28" s="101">
        <v>0.06</v>
      </c>
      <c r="N28" s="129">
        <v>0.125</v>
      </c>
      <c r="O28" s="129">
        <v>0.06</v>
      </c>
      <c r="P28" s="129">
        <v>6.5000000000000002E-2</v>
      </c>
      <c r="Q28" s="121">
        <v>0.25</v>
      </c>
      <c r="R28" s="123" t="str">
        <f>'PLAN SECTORIAL '!T13</f>
        <v>Durante la vigencia 2021 la UAEOS  la entidad cumplió al 100% con la meta establecida, la UAEOS cuenta con un Plan Estadístico Institucional  actualizado, se realizaron los seguimientos trimestrales a las operaciones estadísticas de la entidad</v>
      </c>
      <c r="S28" s="131"/>
    </row>
  </sheetData>
  <mergeCells count="4">
    <mergeCell ref="A7:A8"/>
    <mergeCell ref="A14:A15"/>
    <mergeCell ref="A22:A23"/>
    <mergeCell ref="A1:R3"/>
  </mergeCells>
  <phoneticPr fontId="8" type="noConversion"/>
  <pageMargins left="0.7" right="0.7" top="0.75" bottom="0.75" header="0.3" footer="0.3"/>
  <pageSetup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SECTORIAL</vt:lpstr>
      <vt:lpstr>PLAN SECTORIAL </vt:lpstr>
      <vt:lpstr>PLAN ESTRATEGICO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CHAVEZ</dc:creator>
  <cp:keywords/>
  <dc:description/>
  <cp:lastModifiedBy>Marisol Viveros</cp:lastModifiedBy>
  <cp:revision/>
  <dcterms:created xsi:type="dcterms:W3CDTF">2020-04-16T16:02:15Z</dcterms:created>
  <dcterms:modified xsi:type="dcterms:W3CDTF">2022-02-01T21:10:42Z</dcterms:modified>
  <cp:category/>
  <cp:contentStatus/>
</cp:coreProperties>
</file>