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defaultThemeVersion="166925"/>
  <mc:AlternateContent xmlns:mc="http://schemas.openxmlformats.org/markup-compatibility/2006">
    <mc:Choice Requires="x15">
      <x15ac:absPath xmlns:x15ac="http://schemas.microsoft.com/office/spreadsheetml/2010/11/ac" url="C:\Users\marisol.viveros\Desktop\Para publicar 1 Trimestre\"/>
    </mc:Choice>
  </mc:AlternateContent>
  <xr:revisionPtr revIDLastSave="0" documentId="13_ncr:1_{6E90A1A5-EDB4-44A0-B1AA-27BAE7EDCCA9}" xr6:coauthVersionLast="36" xr6:coauthVersionMax="36" xr10:uidLastSave="{00000000-0000-0000-0000-000000000000}"/>
  <bookViews>
    <workbookView xWindow="0" yWindow="0" windowWidth="28800" windowHeight="11310" firstSheet="1" activeTab="1" xr2:uid="{00000000-000D-0000-FFFF-FFFF00000000}"/>
  </bookViews>
  <sheets>
    <sheet name="PLAN SECTORIAL" sheetId="4" state="hidden" r:id="rId1"/>
    <sheet name="PLAN SECTORIAL " sheetId="5" r:id="rId2"/>
    <sheet name="PLAN ESTRATEGICO" sheetId="3" r:id="rId3"/>
  </sheets>
  <definedNames>
    <definedName name="_xlnm._FilterDatabase" localSheetId="0" hidden="1">'PLAN SECTORIAL'!$A$9:$S$19</definedName>
    <definedName name="ActualBeyond" localSheetId="2">PeriodInActual*(#REF!&gt;0)</definedName>
    <definedName name="ActualBeyond" localSheetId="1">'PLAN SECTORIAL '!PeriodInActual*(#REF!&gt;0)</definedName>
    <definedName name="ActualBeyond">PeriodInActual*(#REF!&gt;0)</definedName>
    <definedName name="PercentCompleteBeyond" localSheetId="1">(#REF!=MEDIAN(#REF!,#REF!,#REF!+#REF!)*(#REF!&gt;0))*((#REF!&lt;(INT(#REF!+#REF!*#REF!)))+(#REF!=#REF!))*(#REF!&gt;0)</definedName>
    <definedName name="PercentCompleteBeyond">(#REF!=MEDIAN(#REF!,#REF!,#REF!+#REF!)*(#REF!&gt;0))*((#REF!&lt;(INT(#REF!+#REF!*#REF!)))+(#REF!=#REF!))*(#REF!&gt;0)</definedName>
    <definedName name="period_selected" localSheetId="1">#REF!</definedName>
    <definedName name="period_selected">#REF!</definedName>
    <definedName name="PeriodInActual" localSheetId="1">#REF!=MEDIAN(#REF!,#REF!,#REF!+#REF!-1)</definedName>
    <definedName name="PeriodInActual">#REF!=MEDIAN(#REF!,#REF!,#REF!+#REF!-1)</definedName>
    <definedName name="PeriodInPlan" localSheetId="1">#REF!=MEDIAN(#REF!,#REF!,#REF!+#REF!-1)</definedName>
    <definedName name="PeriodInPlan">#REF!=MEDIAN(#REF!,#REF!,#REF!+#REF!-1)</definedName>
    <definedName name="Plan" localSheetId="2">PeriodInPlan*(#REF!&gt;0)</definedName>
    <definedName name="Plan" localSheetId="1">'PLAN SECTORIAL '!PeriodInPlan*(#REF!&gt;0)</definedName>
    <definedName name="Plan">PeriodInPlan*(#REF!&gt;0)</definedName>
    <definedName name="PorcentajeCompletado" localSheetId="2">PercentCompleteBeyond*PeriodInPlan</definedName>
    <definedName name="PorcentajeCompletado" localSheetId="1">'PLAN SECTORIAL '!PercentCompleteBeyond*'PLAN SECTORIAL '!PeriodInPlan</definedName>
    <definedName name="PorcentajeCompletado">PercentCompleteBeyond*PeriodInPlan</definedName>
    <definedName name="Real" localSheetId="2">(PeriodInActual*(#REF!&gt;0))*PeriodInPlan</definedName>
    <definedName name="Real" localSheetId="1">('PLAN SECTORIAL '!PeriodInActual*(#REF!&gt;0))*'PLAN SECTORIAL '!PeriodInPlan</definedName>
    <definedName name="Real">(PeriodInActual*(#REF!&gt;0))*PeriodInPlan</definedName>
    <definedName name="TitleRegion..BO60" localSheetId="1">#REF!</definedName>
    <definedName name="TitleRegion..BO60">#REF!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3" l="1"/>
  <c r="G7" i="3"/>
  <c r="G8" i="3"/>
  <c r="G9" i="3"/>
  <c r="G10" i="3"/>
  <c r="G11" i="3"/>
  <c r="G13" i="3"/>
  <c r="G14" i="3"/>
  <c r="G15" i="3"/>
  <c r="G17" i="3"/>
  <c r="G18" i="3"/>
  <c r="G20" i="3"/>
  <c r="G21" i="3"/>
  <c r="G22" i="3"/>
  <c r="G24" i="3"/>
  <c r="G27" i="3"/>
  <c r="G28" i="3"/>
  <c r="G5" i="3"/>
  <c r="O5" i="3"/>
  <c r="O28" i="3"/>
  <c r="O7" i="3"/>
  <c r="O11" i="3"/>
  <c r="O13" i="3"/>
  <c r="O14" i="3"/>
  <c r="O16" i="3"/>
  <c r="O18" i="3"/>
  <c r="O19" i="3"/>
  <c r="O22" i="3"/>
  <c r="O24" i="3"/>
  <c r="O26" i="3"/>
  <c r="O27" i="3"/>
  <c r="O6" i="3"/>
  <c r="U15" i="3" l="1"/>
  <c r="U19" i="3" l="1"/>
  <c r="Q19" i="3"/>
  <c r="G19" i="3" s="1"/>
  <c r="V8" i="3"/>
  <c r="U23" i="3" l="1"/>
  <c r="V28" i="3" l="1"/>
  <c r="V27" i="3"/>
  <c r="V23" i="3"/>
  <c r="V15" i="3"/>
  <c r="T11" i="5" l="1"/>
  <c r="T10" i="5" l="1"/>
  <c r="U8" i="3" s="1"/>
  <c r="M14" i="5" l="1"/>
  <c r="T13" i="5"/>
  <c r="U28" i="3" s="1"/>
  <c r="T12" i="5"/>
  <c r="U27" i="3" s="1"/>
  <c r="M11" i="5"/>
  <c r="M10" i="5"/>
  <c r="T9" i="5"/>
  <c r="U5" i="3" s="1"/>
  <c r="M9" i="5"/>
  <c r="T8" i="5"/>
  <c r="M8" i="5"/>
  <c r="T7" i="5"/>
  <c r="M7" i="5"/>
  <c r="T6" i="5"/>
  <c r="U14" i="3" s="1"/>
  <c r="M6" i="5"/>
  <c r="L15" i="3" l="1"/>
</calcChain>
</file>

<file path=xl/sharedStrings.xml><?xml version="1.0" encoding="utf-8"?>
<sst xmlns="http://schemas.openxmlformats.org/spreadsheetml/2006/main" count="424" uniqueCount="245">
  <si>
    <t>INDICADORES</t>
  </si>
  <si>
    <t>TIPO DE INDICADOR</t>
  </si>
  <si>
    <t>Frecuencia  Medición</t>
  </si>
  <si>
    <t>Primer Trimestre</t>
  </si>
  <si>
    <t>Segundo Trimestre</t>
  </si>
  <si>
    <t xml:space="preserve">Emprendimientos solidarios dinamizados </t>
  </si>
  <si>
    <t xml:space="preserve">Producto </t>
  </si>
  <si>
    <t xml:space="preserve">Semestral </t>
  </si>
  <si>
    <t xml:space="preserve">Número de personas  beneficiadas a través de procesos de fomento  de asociatividad solidaria </t>
  </si>
  <si>
    <t>Producto</t>
  </si>
  <si>
    <t>Semestral</t>
  </si>
  <si>
    <t>Redes o cadenas productivas promovidas o dinamizadas</t>
  </si>
  <si>
    <t>Programas de formación diseñados o actualizados.</t>
  </si>
  <si>
    <t xml:space="preserve">Anual </t>
  </si>
  <si>
    <t xml:space="preserve">Municipios en donde se implementa el Programa Formar Para Emprender </t>
  </si>
  <si>
    <t xml:space="preserve">Personas capacitadas en curso básico de economía solidaria </t>
  </si>
  <si>
    <t>Documento de análisis y propuestas gestionadas.</t>
  </si>
  <si>
    <t>Gestión</t>
  </si>
  <si>
    <t xml:space="preserve">semestral </t>
  </si>
  <si>
    <t xml:space="preserve"> Plan Estadistico Actualizado </t>
  </si>
  <si>
    <t>Indice de desempeño institucional Solidarias</t>
  </si>
  <si>
    <t>Anual</t>
  </si>
  <si>
    <t>-</t>
  </si>
  <si>
    <t>Acciones</t>
  </si>
  <si>
    <t>Indicadores</t>
  </si>
  <si>
    <t>Tipo de Indicador</t>
  </si>
  <si>
    <t>Periodicidad</t>
  </si>
  <si>
    <t>Línea Base 2018</t>
  </si>
  <si>
    <t>Metas Cuatrienio</t>
  </si>
  <si>
    <t>Total</t>
  </si>
  <si>
    <t>Desarrollar  programas  que posicionen la cultura asociativa solidaria para el reconocimiento de las potencialidades del sector solidario como una alternativa para el desarrollo humano, utilizando, entre otras estrategias, las herramientas TIC.</t>
  </si>
  <si>
    <t xml:space="preserve">Programas desarrollados </t>
  </si>
  <si>
    <t xml:space="preserve">Diseñar una  agenda para el fortalecimiento de comités de educación y otros entes de educación de las organizaciones solidarias para que sean dinamizadores del mejoramiento de vida y el desarrollo territorial 
</t>
  </si>
  <si>
    <t>Agenda diseñada e implementada</t>
  </si>
  <si>
    <t>N/A</t>
  </si>
  <si>
    <t xml:space="preserve">Implementar el programa formar para emprender en asociatividad solidaria en instituciones educativas 
</t>
  </si>
  <si>
    <t>Promocionar en secretarias de educación los diferentes programas educativos diseñados por la Unidad.</t>
  </si>
  <si>
    <t>Documentar experiencias  significativas  de asociatividad solidaria en las regiones para difundirlas a través de  medios de comunicación públicos, privados y solidarios.</t>
  </si>
  <si>
    <t xml:space="preserve">Experiencias significativas documentadas </t>
  </si>
  <si>
    <t xml:space="preserve">Implementar acciones para el fortalecimiento de la  imagen corporativa de las organizaciones solidarias que le permita su visibilización en el entorno socio-empresarial </t>
  </si>
  <si>
    <t>Organizaciones solidarias apoyadas con imagen corporativa realizadas</t>
  </si>
  <si>
    <t xml:space="preserve">Difundir los principios, fines, valores y características del sector solidario </t>
  </si>
  <si>
    <t xml:space="preserve">Campañas desarrolladas </t>
  </si>
  <si>
    <t xml:space="preserve">% Emprendimientos solidarios implementando estrategias de autosostenibilidad  </t>
  </si>
  <si>
    <t xml:space="preserve">Adelantar estudios e investigaciones aplicadas para la sostenibilidad social, económica, ambiental, cultural y política de las organizaciones solidarias </t>
  </si>
  <si>
    <t xml:space="preserve">Estudios o investigaciones desarrolladas </t>
  </si>
  <si>
    <t xml:space="preserve">Implementar el Programa Integral de Intervención para dinamizar emprendimientos asociativos solidarios </t>
  </si>
  <si>
    <t xml:space="preserve">Personas beneficiadas </t>
  </si>
  <si>
    <r>
      <t xml:space="preserve">Formular e implementar una estrategia para  incorporar de la economía solidaria en los planes de desarrollo local con el fin de constituir territorios solidarios
</t>
    </r>
    <r>
      <rPr>
        <b/>
        <sz val="12"/>
        <color theme="0"/>
        <rFont val="Arial Narrow"/>
        <family val="2"/>
      </rPr>
      <t/>
    </r>
  </si>
  <si>
    <t xml:space="preserve">Estrategia implementada </t>
  </si>
  <si>
    <t>Fortalecer la integración gremial del sector solidario para la consolidación de su identidad sectorial, la representación, la participación en políticas públicas, el intercambio de buenas prácticas y la gestión de proyectos para el beneficio de sus agremiados.</t>
  </si>
  <si>
    <t xml:space="preserve">Gremios del sector solidario  fortalecidos </t>
  </si>
  <si>
    <t>Diseñar e implementar un programa  para  el fortalecimiento del Voluntariado  que permita la asistencia en la sostenibilidad de los emprendimientos solidarios  y la inclusión del Sistema Nacional de Voluntariado en el acompañamiento en las estrategias diseñadas.</t>
  </si>
  <si>
    <t xml:space="preserve">Programa de voluntariado implementada </t>
  </si>
  <si>
    <t xml:space="preserve">Diseñar e implementar  el  programa de sinergias interinstitucionales, articulando las agendas sectoriales nacionales o regionales, generando estrategias de formalización y protección social  para aportar al  desarrollo integral de las organizaciones solidarias.  </t>
  </si>
  <si>
    <t xml:space="preserve">Programa de sinergias implementado </t>
  </si>
  <si>
    <t xml:space="preserve">Procesos de capacitación realizados  </t>
  </si>
  <si>
    <t xml:space="preserve">Número de alianzas generadas </t>
  </si>
  <si>
    <t xml:space="preserve">Implementar  las dimensiones y  políticas que conforman el MIPG para lograr una  mayor apropiación y cumplimiento adecuado de las funciones, garantizando  la satisfacción y participación ciudadana </t>
  </si>
  <si>
    <t xml:space="preserve">MIGP  implementado </t>
  </si>
  <si>
    <t xml:space="preserve">Gestión </t>
  </si>
  <si>
    <t xml:space="preserve">Adelantar una  estrategia  de comunicaciones y prensa  que permita visibilizar  la gestión institucional y su contribución al desarrollo del País. </t>
  </si>
  <si>
    <t>Estrategia de comunicación implementada</t>
  </si>
  <si>
    <t>Elaborar un estudio técnico que permita evaluar la capacidad institucional, operativa y financiera de la Unidad Administrativa Especial de Organizaciones Solidarias como insumo para que las entidades competentes  revisen las acciones para fortalecer la institucionalidad.</t>
  </si>
  <si>
    <t xml:space="preserve">Estudio Técnico elaborado y presentado </t>
  </si>
  <si>
    <t xml:space="preserve">Evaluar y diseñar instrumentos de política pública necesarios para potencializar las acciones de las organizaciones del sector solidario como dinamizadoras de desarrollo territorial
</t>
  </si>
  <si>
    <t xml:space="preserve">Instrumentos de política pública diseñados </t>
  </si>
  <si>
    <t xml:space="preserve">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</si>
  <si>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 xml:space="preserve"> Plan Estadístico Actualizado </t>
  </si>
  <si>
    <t xml:space="preserve">maribel.reyes@orgsolidarias.gov.co </t>
  </si>
  <si>
    <t>Maribel Reyes Garzón</t>
  </si>
  <si>
    <t xml:space="preserve">Direccion de Investigacion y Planeacion </t>
  </si>
  <si>
    <t>Unidad Administrativa Especial de Organizaciones Solidarias</t>
  </si>
  <si>
    <t xml:space="preserve"> </t>
  </si>
  <si>
    <t>Evaluar la arquitectura institucional del Gobierno con el fin de redefinir misiones, roles y competencias que permitan el funcionamiento eficiente del Estado en los diferentes niveles de Gobierno</t>
  </si>
  <si>
    <t>Transformación de la Administración pública</t>
  </si>
  <si>
    <t>Pacto por una gestión pública efectiva</t>
  </si>
  <si>
    <t xml:space="preserve">De acuerdo a la evaluación de la gestión institucional, correspondiente a la vigencia 2020, la entidad obtuvo un índice de desempeño de 89%. Teniendo en cuenta el resultado y en aras de mejorar, se adelanta un plan de mejoramiento. Adicionalmente  se realizan informes trimestrales a la implementación de MIPG por cada dimensión y política que permiten monitorear la gestión institucional </t>
  </si>
  <si>
    <t>Implementar planes de mejoramiento para cerrar de manera escalonada y de acuerdo con la capacidad presupuestal de la entidad,  las brechas identificadas en el resultado del FURAG de cada vigencia</t>
  </si>
  <si>
    <t>6. Fortalecer las instituciones del Sector Trabajo y la rendición de cuentas en ejercicio del Buen Gobierno, en búsqueda de la modernización, eficiencia, eficacia y la transparencia</t>
  </si>
  <si>
    <t>Trabajo decente, acceso a mercados e ingresos dignos: acelerando la inclusión productiva</t>
  </si>
  <si>
    <t>Pacto por la equidad: política social moderna centrada en la familia, eficiente, de calidad y conectada a mercados</t>
  </si>
  <si>
    <t>Fomentar emprendimientos del sector solidario, como mecanismo de política social moderna que promueve el empoderamiento, laautonomía económica y social de las comunidades, buscando la reducción de la dependencia del gastopúblico social.</t>
  </si>
  <si>
    <t>Promoción de la educación solidaria como estrategia para la generación de la autonomía de las comunidades y la ohesión social, a través de la práctica de los principios y valores de la economía solidaria , para la generación de ingresos y el mejoramiento de la calidad de vida</t>
  </si>
  <si>
    <t>Creación de empleo</t>
  </si>
  <si>
    <t xml:space="preserve">La UAEOS cuenta con un Plan Estadistico Institucional  actualizado, durante el primer trimestre se adelantó el seguimiento a las operaciones estadísticas internas y externas y se actualizaron las 3 operacciones estadisticas registradas en el Sistema Estadistico Nacional del DANE  - SEN </t>
  </si>
  <si>
    <t>Actualizar el Plan Estadístico Institucional y articulación con superintendencias y Confecámaras para mejorar la calidad  de información que se registra en el RUES sobre los  esquemas asociativos.</t>
  </si>
  <si>
    <t>marlon.torres@orgsolidarias.gov.co</t>
  </si>
  <si>
    <t xml:space="preserve">Marlon Torres </t>
  </si>
  <si>
    <t xml:space="preserve">Oficina Asesora Juridica </t>
  </si>
  <si>
    <t>Promoción de la educación solidaria como estrategia para la generación de la autonomía de las comunidades y la cohesión social, a través de la práctica de los principios y valores de la economía solidaria , para la generación de ingresos y el mejoramiento de la calidad de vida</t>
  </si>
  <si>
    <t xml:space="preserve">Se realizó mesa de trabajo para revisar propuesta de reglamentación de la Ley 2069 de 2020. Se sigue trabajando en las acciones de la propuesta de documento de política pública para el sector de la economía solidaria. </t>
  </si>
  <si>
    <t xml:space="preserve">Revisar la normatividad, del sector solidario  y generar propuestas para su actualización </t>
  </si>
  <si>
    <t xml:space="preserve">ehyder.barbosa@orgsolidarias.gov.co </t>
  </si>
  <si>
    <t xml:space="preserve">Ehyder Mario Barbosa Perez </t>
  </si>
  <si>
    <t>Direccion de Desarrollo de las Organizaciones Solidarias</t>
  </si>
  <si>
    <t xml:space="preserve">A través de la ejecución de los convenios, se ha venido realizando la socialización del programa formar para emprender en asociatividad solidaria en instituciones educativas, el cual será implementado en las escuelas de los municipios de:  San José de Pare (Boyacá), Ocaña (Norte de Santander), El Playón (Santander), Veredas Uribe, Chisquito, el Placer y el Tambo (Cauca) 
De igual manera se adelanta el proceso con los 5 municipios priorizados en la vigencia 2021:  Caucasia, Cáceres, Nechí, Taraza y Valdivia.   A través de visitas al territorio y contacto vía telefónica se han venido realizando avances en las socializaciones del Formar para Emprender en los departamentos de: Norte de Santander .   </t>
  </si>
  <si>
    <t>Dinamización de emprendimientos solidarios para la
inclusión social y productiva autosostenible en el marco de
una política social moderna</t>
  </si>
  <si>
    <t xml:space="preserve">(1) Se diseñó programa en la modalidad Diplomado Virtual, dirigido a servidores públicos de entidades del orden nacional y de entidades del orden territorial, operadores de proyectos de asociatividad solidaria, organizaciones solidarias, entidades acreditadas por la UAEOS y comunidad interesada. Nombre del porgama "Diplomado en Compras Públicas y Economía Solidaria para la gente"
(2) Programa Formar para Emprender en Asociatividad Solidaria: se diseñaron y actualizaron didácticas para su implementación en modalidad mixta (presencial y mediado por el uso de las TICs)  para Instituciones educativas del departamento de Caldas, a 30 de junio se ha desarrollado la 1ra fase del programa con docentes de 7 colegios rurales del departamento.
(3) Se aplazó lo relacionado con el programa de formación en modalidad a distancia, para entidades solidarias de salud, en espera de finalziación del diplomado virtual (punto 1) acorde a indicaciones de la dirección.
(4) Se adelantan gestiones para pilotaje herramienta de liderazgo en el marco de las acciones del programa integral de intervención - se adecuaron estartegias y guiones de sesiones para el trabajo con comunidad por medios virtuales </t>
  </si>
  <si>
    <t xml:space="preserve">Fomentar la cultura asociativa solidaria para generar conocimiento de los principios, valores y bondades del sector solidario   </t>
  </si>
  <si>
    <t>En la Estrategia de Compras Públicas Locales se tiene un avance del 70 % en el desarrollo de la fase 4, se vienen adelantando las jornadas de ruedas virtuales en los Departamentos de Cauca, Córdoba, Guaviare, Cesar, La Guajira, Santander en donde se firmaron 160 acuerdos,152 operadores del ICBF, PAE, Casinos del Ejército Nacional, 83 Productores por un valor de $3.629.571.151.
Se han realizado 15 jornadas de Mercados Campesinos solidarios (Presenciales y con Preventa o virtuales):  organizaciones en (San Miguel, Villa garzón, Putumayo. Vista Hermosa -Meta, Neiva - Huila, (Espinal, Herveo- Santa Isabel, Venadillo, Casabianca, Planadas, Alvarado en Tolima), Florencia - Caquetá, Fonseca - La Guajira, Bogotá, han participado 209 asociaciones, entregados 9.070 mercados (presenciales /virtuales) por un valor de $634.145.100</t>
  </si>
  <si>
    <t xml:space="preserve"> De los procesos de fomento que se vienen adelantando en la presente vigencia, con corte a 30 de Junio se  han beneficiado directamente a 4.170 personas e indirectamente a 11.524 personas,  brindado la asesoría y acompañamiento técnico para el desarrollo de las organizaciones solidarias, impulsando los emprendimientos asociativos solidarios que contribuyen a la generación de ingresos, a la reducción de la pobreza, a mejorar los procesos de distribución y comercialización de los productos</t>
  </si>
  <si>
    <t>La Unidad Administrativa Especial de Organizaciones Solidarias, suscribió seis convenios para adelantar el fomento de las organizaciones solidarias en el territorio nacional para ejecutar durante la vigencia 2021. La ejecución de los convenios comprende actividades de socialización para la dinamización de los emprendimientos a través del Programa Integral de Intervención a la medida de las necesidades de cada organización y metodología de trabajo de la UAEOS con las comunidades.
En el Segundo trimestre de la vigencia 2021 se reporta un acumulado de 200 emprendimientos solidarios dinamizados, que se han identificado en la ejecución de los procesos de fomento en los ámbitos de creación o fortalecimiento, beneficiando directamente a 4.170 personas e indirectamente a 11.524 personas.
 La UAEOS implementa el Programa Integral de Intervención, acompañando con asistencia técnica y capacitación a cada organización dependiendo la necesidad que se identifique para su desarrollo socio-empresarial.</t>
  </si>
  <si>
    <t>Promover la generación de ingresos y la inclusión social y productiva de la población  a través del emprendimiento asociativo solidario</t>
  </si>
  <si>
    <t>Breve descripción de las acciones realizadas para lograr las metas programadas en el segundo trimestre</t>
  </si>
  <si>
    <t>Avance cuantitativo 2  trimestre</t>
  </si>
  <si>
    <t>CORREO ELECTRÓNICO DEL FUNCIONARIO RESPONSBALE DE REPORTAR AVANCE</t>
  </si>
  <si>
    <t>NOMBRE Y APELLIDOS DEL FUNCIONARIO RESPONSBALE DE REPORTAR AVANCE</t>
  </si>
  <si>
    <t>DEPENDENCIA RESPONSABLE</t>
  </si>
  <si>
    <t>ENTIDAD REPSONSABLE</t>
  </si>
  <si>
    <t>OBJETIVO PND</t>
    <phoneticPr fontId="0" type="noConversion"/>
  </si>
  <si>
    <t>Estrategia</t>
  </si>
  <si>
    <t>Linea PND</t>
  </si>
  <si>
    <t>Pacto en PND</t>
  </si>
  <si>
    <t>COMPONENTE TRABAJO DECENTE</t>
  </si>
  <si>
    <t>REPORTE AVANCE SEGUNDO TRIMESTRE</t>
  </si>
  <si>
    <t>META 2021</t>
  </si>
  <si>
    <t>META CUATRIENIO</t>
  </si>
  <si>
    <t>LINEA DE BASE 31 /12/2018</t>
  </si>
  <si>
    <t>ESTRATEGIAS</t>
  </si>
  <si>
    <t>OBJETIVOS SECTORIALES</t>
  </si>
  <si>
    <t>PLAN ESTRATÉGICO SECTORIAL  
PROGRAMACION 2021</t>
  </si>
  <si>
    <r>
      <t xml:space="preserve">Este reporte tiene 2 fuentes:
(1) El reporte de actividades pedagógicas de entidades acreditadas por la UAEOS, que tiene una periodicidad semestral. Con corte a 31 de marzo se tiene un avance de  </t>
    </r>
    <r>
      <rPr>
        <b/>
        <sz val="12"/>
        <rFont val="Arial Narrow"/>
        <family val="2"/>
      </rPr>
      <t>4000</t>
    </r>
    <r>
      <rPr>
        <sz val="12"/>
        <rFont val="Arial Narrow"/>
        <family val="2"/>
      </rPr>
      <t xml:space="preserve"> personas capacitadas en curso básico de economía solidaria.
(2) Las personas capacitadas directamente por la UAEOS en el programa curso básico de economía solidaria;  A 31 de marzo se cuenta con un avance de </t>
    </r>
    <r>
      <rPr>
        <b/>
        <sz val="12"/>
        <rFont val="Arial Narrow"/>
        <family val="2"/>
      </rPr>
      <t>329</t>
    </r>
    <r>
      <rPr>
        <sz val="12"/>
        <rFont val="Arial Narrow"/>
        <family val="2"/>
      </rPr>
      <t xml:space="preserve"> personas capacitadas.</t>
    </r>
  </si>
  <si>
    <t xml:space="preserve">Seguimiento al Plan Sectorial -Compromios UAEOS </t>
  </si>
  <si>
    <t>Linea Base  31 /12/2018</t>
  </si>
  <si>
    <t xml:space="preserve">Meta Cuatrienio </t>
  </si>
  <si>
    <t>Meta 2019</t>
  </si>
  <si>
    <t>Avance 2019</t>
  </si>
  <si>
    <t>Meta 2020</t>
  </si>
  <si>
    <t>Tercer Trimestre</t>
  </si>
  <si>
    <t>Cuarto Trimestre</t>
  </si>
  <si>
    <t>Avance  2020</t>
  </si>
  <si>
    <t>Avance 2021</t>
  </si>
  <si>
    <t>Avance Caulitativo</t>
  </si>
  <si>
    <t>Cualitativo 2019</t>
  </si>
  <si>
    <t>Cualitativo 2020</t>
  </si>
  <si>
    <t xml:space="preserve">Se actualizo los programas de educación solidaria y el curso virtual de educación solidaria este último dirigido a servidores públicos, el avance de esta actividad se encuentra en un 100%.  </t>
  </si>
  <si>
    <t xml:space="preserve">Durante la vigencia 2020 se  actualizaron e implementaron 2 programas
</t>
  </si>
  <si>
    <t xml:space="preserve">
A corte de31 de diciembre de 2020, se cumplió la meta esperada. Se finaliza vigencia con documento de agenda diseñada, la cual contó con la participación de grupos internos de trabajo de la UAEOS y grupo de valor con lideres y lideras del sector. </t>
  </si>
  <si>
    <t>se han intervenido tres instituciones educativas, dos (2) en Córdoba y una (1) en el Cesar:
En Córdoba: 
- INSTITUCIÓN EDUCATIVA JULIO C. MIRANDA “JUCEMI” municipio de San Antero
- INSTITUCIÓN EDUCATIVA EL CASTILLO municipio de San Bernardo del viento
En Cesar:
- INSTITUCIÓN EDUCATIVA SAN ALBERTO MAGNO “INESAM”</t>
  </si>
  <si>
    <t xml:space="preserve">
Durante la Vigencia 2020 se implementó el Programa Formar Para Emprender. en 5 municipios: Caucasia , Cáceres, Nechí, Taraza y Valdivia en las siguientes Instituciones Educativas : 
Marco A Rojo sede Palomas Valdivia
Institución Educativa Valdivia
Antonio Roldan
Rural Montenegro
Manizales
Caspar de Roda
Divino Niño
Liceo Caucasia
Jorge Eliecer Gaitán
Las Conchas</t>
  </si>
  <si>
    <t>se documentaron 65 experiencias significativas en el 2019</t>
  </si>
  <si>
    <t xml:space="preserve">Se realizaron 11 imágenes corporativas de organizaciones en el 2019. 
	Grupo Asociativo “Calidad” – Hobo, Huila
	Cooperativa Coopmente – Bogotá
	Asociación Nacional del sector del Calzado y Afines Ansecalz &amp; Afines
	Agrofrutas de Suaza
	Asomural"		"
	Cooperativa Telepostal  
	Asotetuan
	Asofamilugo
	Asofrounidos"	
	Cooafromasajistas de la Boquilla
	Agricultores Desplazados Microempresarios del Pueblo de Colombia </t>
  </si>
  <si>
    <t xml:space="preserve">Durante la vigencia 2020 se realizó el apoyo de la imagen corporativa a diez organizaciones: 
</t>
  </si>
  <si>
    <t>se desarrollaron 23 campañas en el 2019</t>
  </si>
  <si>
    <t xml:space="preserve">se han reportado 165 organizaciones con estrategia de autosostenibilidad.
</t>
  </si>
  <si>
    <t>Se reporta el 80% de Emprendimientos solidarios implementando estrategias de autosostenibilidad para Diciembre del 2020.</t>
  </si>
  <si>
    <t>A 31 de diciembre se reportan 400 emprendimientos solidarios dinamizados fomentados en 24 departamentos y 104 municipios. 33 emprendimientos conformados por población en condición de víctima y 3 por población reincorporada. en los emprendimientos se contemplan las organizaciones beneficiadas de la estrategia de compras públicas locales, estrategia que fortalece los canales de comercialización y generación de ingresos de productos y servicios de los pequeños productores. Se da continuidad a las actividades implementación del Proyecto a la medida por emprendimiento con enfoque de mejoramiento de vida de acuerdo con el diagnóstico y caracterización. Plan de formación y capacitación según sea el caso: Economía solidaria 1,2,3 o 4. Enfoque de mejoramiento de vida. Capacitación, entrenamiento, asistencia técnica, acompañamiento y entrenamiento</t>
  </si>
  <si>
    <t xml:space="preserve">Durante la vigencia 2020 se fomentaron 400 emprendimientos solidarios dinamizados beneficiando a 6871 personas.. De estos, 40 emprendimientos  están conformados por población víctima y 2 por población reincorporada,.  Los procesos de fomento se adelantaron en 28 departamentos y en 111 municipios de los cuales 35 son territorios PDET contribuyendo a la estabilización de la paz. A través de la estrategia de compras públicas locales  se beneficiaron 200 emprendimientos solidarios en los cuales se  fortalecen los canales de comercialización y generación de ingresos de productos y servicios de los pequeños productores </t>
  </si>
  <si>
    <t>De los procesos de fomento de asociatividad solidaria, se han beneficiado en el tercer trimestre a 1624 personas, para un total de 6124 personas beneficiadas a nivel nacional, de los cuales se benefician 495 víctimas y 60 reincorporados</t>
  </si>
  <si>
    <t xml:space="preserve">
A 31 de  Diciembre se  beneficiaron directamente  6871  e indirectamente a 15.428 personas, de los proceso de fomento de organizaciones solidarias, de acuerdo a la caracterización realizada se reportan  1960 personas en condición de  victimas, 2759 mujeres, 1361  Narp y   556 indígenas.</t>
  </si>
  <si>
    <t xml:space="preserve">Se aprobó desde el Ministerio del Trabajo y con trabajo realizado por la UAEOS y entidades adscritas y vinculadas, documento recomendaciones para implementar en programas de gobierno departamental y municipal 2020 - 2023 desde el trabajo decente. </t>
  </si>
  <si>
    <t xml:space="preserve">se ejecutaron 2 fortalecimientos al sector gremial
En el mes de agosto del presente año, se acompaño desde el grupo de sinergias en la construcción de ejes temáticos en espacios de formación con participación de CONFECOOP NACIONAL y CONFECOOP ATLÁNTICO. CONFECOOP NACIONAL - UAEOS: 1200 participantes. CONFECOOP ATLÁNTICO: 120 personas. DEL   CONVENIO NO SE RPORTARON ACCIONES </t>
  </si>
  <si>
    <t xml:space="preserve">De acuerdo con las  jornadas de promoción para la consolidación de la identidad sectorial , a través del convenio N 06 de 2020 suscrito con Qualitas, se desarrollaron  las siguientes jornadas de interés del sector de la economía solidaria en aspectos como capacitación, orientación y acompañamiento presencial o vía digital con los siguientes gremios : 
1.Confecooop llanos
2.Confecoop Quindío
3. Confecoop Tolima 
4.Confecoop Oriente
 5.Confecoop Boyacá 
6. Confecoop Eje Cafetero 
7. Confecoop Valle
8.Analfe
 9. Ascoop Huila 
10. Confenagroc
11. Confecoop Nacional 
12. Fedemutuales
13.Confecoop Santander 
14.Confecoop Caribe 
15.Confecoop Antioquia
16.Confecoop Cauca 
17.Confecoop Risaralda 
18. Confecoop Caldas
19.Quindio solidario 
20. Ascoop </t>
  </si>
  <si>
    <t>La agenda se diseño en el mes de noviembre</t>
  </si>
  <si>
    <t xml:space="preserve"> Se diseñó y socializó programa de sinergias institucionales. Para revisión de la Dirección de Investigación y Planeación. En observación del documento diseñado, se vienen ejecutando los ejes de trabajo de memorandos, acuerdo o sinergias vigentes. </t>
  </si>
  <si>
    <t xml:space="preserve">Se realizaron las siguientes capacitaciones a:
</t>
  </si>
  <si>
    <t>se ha implementado en el cuarto trimestre el 6,25% de las actividades establecidas para el cumplimiento de las dimensiones y  políticas que conforman el MIPG, para un total de 25%</t>
  </si>
  <si>
    <t>se presentaron los resultados del FURAG 2018 en la Cual La Unidad Administrativa Especial de Organizaciones Solidarias fue calificada con un 84.2 siendo la primera entidad del sector trabajo a nivel nacional</t>
  </si>
  <si>
    <t xml:space="preserve">De acuerdo a los resultados de FURAG de 2019 que se realizo en 2020 la entidad tiene un índice de desempeño de 88,2%, se realizara un plan de mejoramiento  que permita cerrar las brechas identificadas. Y para que en la evaluación de vigencia 2020 que se realizará en la vigencia 2021 logremos alcanzar 90 del Índice de desempeño institucional 
En el segundo semestre se adelanta un plan de mejoramiento teniendo en cuenta los resultados Furag y la implementación del MIPG </t>
  </si>
  <si>
    <t>El avance total de la estrategia de comunicaciones es de 100%, correspondientes al fortalecimiento de las comunicaciones de la unidad</t>
  </si>
  <si>
    <t>para el presente año no se realizara el estudio institucional</t>
  </si>
  <si>
    <t>Documento de Recomendaciones para la Promoción del Empleo del Trabajo Decente</t>
  </si>
  <si>
    <t xml:space="preserve">A la fecha la propuesta normativa de reglamentación del art 164 del PND se encuentra en el Ministerio del trabajo y en el  Ministerio de Comercio, industria y turismo, para su revisión, la entidad a la fecha no ha recibido comunicación alguna sobre su aprobación. </t>
  </si>
  <si>
    <t xml:space="preserve">Se realizo la actualización del plan estadístico de la UAEOS de acuerdo a recomendaciones del DANE, se presentó el informe de seguimiento al DANE y se han realizado los informes estadísticos tanto internos como externos según la periodicidad establecida </t>
  </si>
  <si>
    <t xml:space="preserve">La Entidad cuenta con un plan estadístico  Institucional actualizado e implementado,  una operación estadística certificada por el DANE " Registro de ESALES", en la vigencia 2020, se dio inicio al diseño del SIOS,    Sistema de Información Socioeconómico de las Organizaciones Solidarias, sistema de información que busca identificar y organizar información relacionada con las organizaciones solidarias con el fin de apoyar su desarrollo socioeconómico a través de oportunidades de mejores ingresos y el desarrollo de la economía local. El sistema contará con: sistema de georreferenciación, catalogo electrónico, salas comerciales, estadísticas y permitirá avanzar en la interoperabilidad de la información con otras entidades. 
</t>
  </si>
  <si>
    <r>
      <t xml:space="preserve">Realizar programas de formación y asistencia técnica en ambientes virtuales y presenciales para la cualificación de servidores públicos y operadores  en asociatividad solidaria y cooperativismo 
</t>
    </r>
    <r>
      <rPr>
        <b/>
        <sz val="11"/>
        <rFont val="Arial Narrow"/>
        <family val="2"/>
      </rPr>
      <t xml:space="preserve">
</t>
    </r>
  </si>
  <si>
    <t>La metas está establecida en 4 actividades de socialización. Estas se dan en el marco del convenio 7 de 2021 en el componente de promoción.
Se realizó alistamiento y apoyo a convocatoria de la mesa regional Orinoquía - Amazonía. 
 Se realizó la mesa regional de educación solidaria: Orinoquía- Amazonía. Se socializó el documento de agenda de comités de educación y se recibió retroalimentación en las diferentes salas. 
 Se realizó alistamiento y apoyo a convocatoria de la mesa regional caribe . 
 Se realizó la mesa regional de educación solidaria: Región Caribe. Se socializó el documento de agenda de comités de educación y se recibió retroalimentación en las diferentes salas. 
Se consolidó la agenda para la mesa nacional de educación solidaria sesión A.
Se realizó la  mesa nacional de educación solidaria sesión A.  Donde se concluyó la socialización y retroalimentación del documento de agenda de comités de educación.</t>
  </si>
  <si>
    <t xml:space="preserve">Se realizaron 20 campañas  
1-Campaña de la Comisión intersectorial para el fortalecimiento:  realizamos foro, campaña en redes sociales y publicación de la revista sobre el tema.
2-Campaña de la consolidación del sector solidario; realizamos foro, campaña en redes sociales y publicación de la revista sobre el tema.
3- Emitimos en Canal Institucional la cápsula Conexión Solidaria #2 socializando los programas de la UAEOS para la atención a la población vulnerable.
4- Emitimos podcast Hablemos de Fondo de Empleados publicado el 28 de mayo en la plataforma Spottify
5-campaña con la emisión de la Cápsula Conexión Solidaria # 3 hablando del Enfoque de Mejoramiento de Vida.
6-Emisión de la Cápsula Conexión Solidaria # 4 hablando del apoyo a Emprendedores de a Pie.
7-El primer programa institucional Experiencias que Transforman Vidas emitidos en Canal Institucional de RTVC.
8-Hablando de la participación de la Entidad en el  PLANFES, 
9-El segundo programa institucional Experiencias que Transforman Vidas emitidos en Canal Institucional de RTVC 
10-El primer programa de radio institucional en Radio Nacional de Colombia.
11- Informar sobre el trámite de acreditación y la educación solidaria que imparte de la UAEOS -
12- El tercer programa institucional Experiencias que Transforman Vidas emitido en el Canal Institucional de RTVC
13 - El segundo programa de radio institucional en Radio Nacional de Colombia
14- Informar sobre el reciente Conpes 4051 de 2021
15- El cuarto programa institucional Experiencias que Transforman Vidas emitido en el Canal Institucional de RTVC
16 - El tercer programa de radio institucional en Radio Nacional de Colombia
17- Informar sobre sobre los diez años de la UAEOS
18- El quinto programa institucional Experiencias que Transforman Vidas emitido en el Canal Institucional de RTVC
19- El cuarto programa de radio institucional en Radio Nacional de Colombia
20- El quinto programa de radio institucional en Radio Nacional de Colombia
</t>
  </si>
  <si>
    <t>Con el fin de desarrollar  estrategias de autosostenibilidad en las dimensiones social, económica, ambiental, cultural y política de los emprendimientos solidarios, a través de la ejecución de los  Convenio se reportan en su totalidad el 100% de emprendimientos solidarios en los cuales se implementaron estrategias de autosostenibilidad</t>
  </si>
  <si>
    <t>En desarrollo del convenio 07-2021, se publico la investigación
Identificación y guía de buenas prácticas en organizaciones de la economía solidaria en Colombia ISBN 978-958-53619-2-8</t>
  </si>
  <si>
    <t>En el mes de diciembre se participó en el Desarrollo de la 3ra fase y Cierre protocolario del programa voluntariado juvenil alianza del pacifico 2021.</t>
  </si>
  <si>
    <t>En la implementación de la estrategia del programa de sinergias interinstitucionales, articulando las agendas sectoriales nacionales o regionales a corte de 31 de diciembre la DDOS reporta las siguientes actividades:
1. Inicio del diplomado en educación económica y financiera para servidores UAEOS a través de la dirección de mujer rural, la FAO.
2. Contribuir Sinergia UNODC - UAEOS (Fortalecimiento organizaciones solidarias en Putumayo)
3. Participación en Mesa de trabajo subcomité Choco preparación encuentro empresarial.
4. Participación y seguimiento en el subcomité sector trabajo Choco
5. Reunión y seguimiento Agencia Nacional Minera.
6. Participación en la mesa de auto fortalecimiento 
7. Articulación 1DC
8. Participación y seguimiento plan de acción del subcomité de MIN Caquetá
9. Aportes a la cartilla guía construyendo nuestra organización de productores rurales
10. Aporte fichas: cooperativas, cooperativa agropecuaria, precooperativa y organismos comunales
11. Presentación de la carta de intención convenio MIN COMERCIO.
12. Seguimiento municipio PDET Buenaventura
13. Seguimiento mesa técnica municipio PDET Cauca
14. Participación y seguimiento en el subcomité sector trabajo Nariño
15. Participación en la mesa técnica para la ordenanza de compras pública Putumayo
16. Informe y seguimiento al convenio UNIAGRARIA
17. Participación en os subcomités y subcomisiones departamentales del sector trabajo de os departamentos de: Huila, Cundinamarca, Meta, Arauca, Guaviare, Caquetá, Santander, Norte de Santander, Bogotá, Boyacá y Vichada.                                        
18. Identificar alianza PENIS – UAEOS (Propuesta Plan de trabajo) - Se realizo alianza con la UNODC para crear una cooperativa exportadora del Putumayo de segundo nivel alianza Ecopetrol
19. Participar en Reunión subcomité Mintrabajo Nariño
20. Participar en reunión Mintrabajo Caquetá                                                                                        3. Participación subcomités de CPS y de los deptos. de Arauca, Cundinamarca, Santander, Norte de Santander, Vichada, Meta y Boyacá.
21.Participar en mesa técnica supersolidaria. Se establece plan de trabajo con entregables por las entidades participantes.</t>
  </si>
  <si>
    <t xml:space="preserve">Se ha implementado un 25% de 25% del Modelo Integrado de Gestión y Planeación en la UAEOS </t>
  </si>
  <si>
    <t xml:space="preserve">La estrategia de comunicaciones presenta en el Ultimo  trimestre del 2021 un  100 % de avance </t>
  </si>
  <si>
    <t>Durante el cuarto trimestre se reportan 100 emprendimientos solidarios dinamizados, para un total en la vigencia 2021  de  400 emprendimientos solidarios, beneficiando a 7917 personas.. De estos, 38 emprendimientos  están conformados por población víctima y 2 por población reincorporada,.  Los procesos de fomento se adelantaron en 24 departamentos y en 157 municipios de los cuales 38 son territorios PDET contribuyendo a la estabilización de la paz..</t>
  </si>
  <si>
    <t>Durante el cuarto trimestre se reportan 1655 personas beneficiadas de los proceso de fomento de organizaciones solidarias, para un total en la vigencia 2021  de  7917  beneficiadas directamente e indirectamente a 24.129, de los proceso de fomento de organizaciones solidarias, de acuerdo a la caracterización realizada se reportan  2.332 personas en condición de  víctimas, 4805  mujeres, 2304  Narp y   775 indígenas.</t>
  </si>
  <si>
    <t xml:space="preserve">Durante la vigencia 2021 se desarrollaron 2 programas:
1-"Diplomado en Compras Públicas y Economía Solidaria para la gente" dirigido a servidores públicos de entidades del orden nacional y de entidades del orden territorial, operadores de proyectos de asociatividad solidaria, organizaciones solidarias, entidades acreditadas por la UAEOS y comunidad interesada donde participaron más de 5.797 personas de los cuales se certificaron 640 en 134 municipios PDET en la modalidad virtual.
2-" Programa Formar para Emprender en Asociatividad Solidaria": se diseñaron y actualizaron acciones para su implementación en modalidad mixta (presencial y mediado por el uso de las Tic) 
</t>
  </si>
  <si>
    <t xml:space="preserve">
Durante la vigencia 2021 la UAEOS  la entidad cumplió al 100% con la meta establecida desarrollando:  
1. Se: apoyó técnicamente al Ministerio de Trabajo como secretaría técnica de la Comisión Intersectorial del sector de la Economía Solidaria. 
2. Se participó y  apoyó  en la construcción de la política pública del sector solidario: Conpes 4051 de 2021 " Política Pública para el desarrollo de la Economía Solidaria"
3, La UAEOS participó en mesas interinstitucionales de análisis normativo y producto de ellas se estructuró el proyecto de decreto reglamentario de la ley 2069.</t>
  </si>
  <si>
    <t>Durante la vigencia 2021 la UAEOS  la entidad cumplió al 100% con la meta establecida, la UAEOS cuenta con un Plan Estadístico Institucional  actualizado, se realizaron los seguimientos trimestrales a las operaciones estadísticas de la entidad</t>
  </si>
  <si>
    <t xml:space="preserve">De acuerdo a la evaluación de la gestión institucional, correspondiente a la vigencia 2020, la entidad obtuvo un índice de desempeño de 89%. Teniendo en cuenta el resultado y en aras de mejorar, se adelantó un plan de mejoramiento. Adicionalmente  se realizan informes trimestrales a la implementación de MIPG por cada dimensión y política que permiten monitorear la gestión institucional </t>
  </si>
  <si>
    <t>Avance  2021</t>
  </si>
  <si>
    <t>Meta 2022</t>
  </si>
  <si>
    <t>La Unidad Administrativa Especial de Organizaciones Solidarias en el mes de enero de 2022 suscribió diez (10) convenios para fomentar 400 emprendimientos solidarios en el territorio nacional de los cuales se reporta un avance de 100 para el primer trimestre, se adelantaron actividades de socialización, identificación y caracterización de los organizaciones y personas a beneficiar a través del Programa Integral de Intervención a la medida. La UAEOS adelanta acompañamiento, asistencia técnica y capacitación a cada organización dependiendo la necesidad que se identifique para su desarrollo socio-empresarial. 
La UAEOS diseña y elabora planes, programas y proyectos para el fomento de la economía solidaria en los 6 ámbitos de implementación (promoción, creación, fortalecimiento, desarrollo socio empresarial, integración y protección). La Asociativos Solidarios se presenta como una estrategia viable de empoderamiento comunitario, liderazgo colectivo, participación democrática fortaleciendo la cohesión social para la generación de ingresos y mejoramiento de vida de la población asociada, promoviendo y desarrollando capacidades sociales, asociativas, organizacionales, solidarias y productivas de los y las asociadas de las organizaciones desde el nivel local, municipal, regional y nacional.</t>
  </si>
  <si>
    <t>Para la vigencia 2022, la Entidad tiene la meta de beneficiar a 6000 personas a través del fomento de 400 emprendimientos solidarios. A 31 de marzo se reportan 1500 personas beneficiadas.
Los programas y estrategias de la Entidad están dirigidos a poblaciones rurales, reincorporadas, víctimas, mujeres, afro, raizales e indígenas, entre otras, y pretenden impulsar, a través del modelo asociativo solidario, el desarrollo de las regiones, con un enfoque humano que centra su atención en las personas sin dejar de lado la importancia de la generación de ingresos, la satisfacción de sus necesidades y el mejoramiento de la calidad de vida calidad de vida.</t>
  </si>
  <si>
    <t xml:space="preserve">En desarrollo de la Estrategía de Compras Públicas Locales,durante el primer trimestre se ha implementado  las fase 1 (Mesa Nacional : Planeación y Articulación Institucional) y la fase 2 (Socialización y conformación de la  Mesa técnica en los territorios con Gobernaciones, Alcaldías y sus  secretarias de Educación y Agricultura , Cámara de Comercio, SENA, UAEOS, ICBF) de la Estrategia de compras públicas locales en 20 departamentos identificados y priorizados:  1. Tolima, 2. Putumayo, 3. Nariño, 4. Arauca, 5. Sucre, 6. Meta, 7. Norte De Santander, 8. Cesar, 9. Valle Del Cauca, 10. Córdoba, 11. Boyacá, 12. Casanare, 13. Santander, , 14. Cundinamarca, 15. Quindío, 16. Vichada, 17. Amazonas, 18. Cauca, 19. Caquetá, 20. Guaviare. Se tienen programadas capacitaciones para el mes de abril y ruedas de negocios para los meses de mayo y junio de 2022, con el fin de dinamizar la economía local y la agricultura campesina familiar y comunitaria de territorio nacional. </t>
  </si>
  <si>
    <t>Para el primer trimestre de la vigencia 2022 se reporta un programa de formación diseñado:
(1) Formar para Servir 2022: ciclo de conferencias: este programa se estructuró para los servidores públicos de la UAEOS, su estructura curricular aborda las temáticas de:
- Conceptos emergentes de las economías (circular, colaborativa, colectiva, comunitaria) y la economía solidaria
- Gerencia del servicio en lo público: valores y principios de la economía solidaria
- Herramientas de trabajo con la comunidad: Diálogos pedagógicos
- Herramientas de trabajo con la comunidad: TIC, TAC, TEP
- El Pesem: como lineamiento de política y como herramienta de gestión en las organizaciones
En los meses de marzo a mayo se está implementando el proceso formativo, bajo la modalidad educación en línea
Y se encuentra en proceso de diseño el siguiente programa de formación:  
(2) Formación a entidades solidarias de salud, acciones en el marco del proyecto de educación solidaria; proyecto que busca fortalecer la gestión educativa de las entidades solidarias de salud para brindar servicios a sus asociados, afiliados y comunidad a través de los ámbitos de la educación solidaria con acciones de corto, mediano y largo plazo realizado.  El diseño curricular se espera concretar en el primer semestre de 2022 y su implementación en el segundo semestre</t>
  </si>
  <si>
    <t>Se está implementando el Programa Formar para Emprender en Asociatividad Solidaria en 6 instituciones educativas de 5 municipios del departamento de Caldas:
- Municipio Manzanares: 2 instituciones educativas
- Municipio Samaná: 1 institución educativa
- Municipios Risaralda: 1 institución educativa
- Municipio Pácora: 1 institución educativa
- Municipio Aguadas: 1 institución educativa</t>
  </si>
  <si>
    <t>Este indicador se compone de dos elementos: (1) Personas capacitadas en economía solidaria, procesos impartidos y certificados directamente por la UAEOS y (2) Personas capacitadas en economía solidaria, procesos educativos adelantados por entidades acreditadas por la UAEOS.
A corte de 31 de marzo se tiene que:
1) Personas capacitadas en economía solidaria, procesos impartidos y certificados directamente por la UAEOS: 413
(2) Personas capacitadas en economía solidaria, procesos educativos adelantados por entidades acreditadas por la UAEOS: el reporte lo remiten las entidades acreditadas de manera semestral, para la vigencia 2022 se espera el primer reporte en el mes de julio</t>
  </si>
  <si>
    <t xml:space="preserve">Desde la UAEOS se está trabajando en la revisión normativa que permita plantear una propuesta de modificación de la Ley 79 de 1988 y Ley 454 de 1998. </t>
  </si>
  <si>
    <t>A la fecha la UAEOS cuenta con un Plan Estadístico Institucional actualizado, durante el primer trimestre se adelantó el seguimiento a las operaciones estadísticas internas y externas. Y actualización de fichas de actualizaciones estadísticas, así como la consolidación de bases de datos y consolidados de la gestión adelantada por la entidad para el periodo 2013-2021</t>
  </si>
  <si>
    <t>En el mes de marzo se diligenció el formulario con las 525 preguntas asignadas a la Entidad en el FURAG y estamos a la espera de los resultados</t>
  </si>
  <si>
    <t>cualitativo 2022</t>
  </si>
  <si>
    <t>cualitativo 2021</t>
  </si>
  <si>
    <t xml:space="preserve">A corte de 31 de marzo encontramos el avance de las siguientes sinergias interinstitucionales
1. Se articuló con la alcaldía de Barranquilla acciones para el fomento de organizaciones solidarias con vendedores informales.  		
2. Se realiza transferencia de la metodología de UAEOS a facilitadores de ANDAP - EPM -UAEOS      3. Elaboración proyecto de Inclusión laboral para emprendedores de a pie a nivel nacional 650 organizaciones en 13 ciudades                              
4. Alianza firmada y delegación de Supervisión convenio MINCOMERCIO 
5. Gestión Alianza OIM Presentación Programa WHL USAID OIM y Uaeos
6. Se asistió a la Mesa de Trabajo Virtual "" Estrategia Nacional de Promoción de la Economía Solidaria"" - Jornada 1   
7. Participación en mesa técnica supervisión UNIAGUSTINIANA PROYECTO TURISMO COMUNITARIO BOGOTA                                                                      
8. Mesa técnicas construcción Alianza Gobernación del Choco                                        
9. Reunión demanda de alimentos alianza Valle del Cauca                                               
10. Mesa interinstitucional con la Secretaria de Desarrollo de la alcaldía de Cúcuta- articulación acciones en la ciudad y el departamento de norte de Santander. </t>
  </si>
  <si>
    <t>Dentro del seguimiento a las 4 alianzas suscritas o identificadas en apoyo a la formalización y fomento de organizaciones solidarias se participó en  reunión interna Uaeos - comité operativo de memorando de entendimiento suscrito entre la SES y la UAEOS: preparación insumos para ser presentados a la SES en desarrollo de la acción 1.8 del Conpes de ES el 17 de marzo.</t>
  </si>
  <si>
    <t xml:space="preserve">Se ha implementado un 6,3% de 25% del Modelo Integrado de Gestión y Planeación en la UAEOS </t>
  </si>
  <si>
    <t xml:space="preserve">La estrategia de comunicaciones presenta en el primer  trimestre del 2022  un  21,4 % de avance </t>
  </si>
  <si>
    <t xml:space="preserve">Se implementará  el programa formar para emprender en asociatividad solidaria en instituciones educativas  a través de los convenios de asociación que suscribió la entidad en enero de 2022, durante el primer trimestre se adelantaron actividades de socialización y sensibilización de proceso a adelantar durante la vigencia </t>
  </si>
  <si>
    <t xml:space="preserve"> En la vigencia se implementaran  acciones para el fortalecimiento de la  imagen corporativa de 15  organizaciones solidarias  apoyadas con imagen corporativa realizadas</t>
  </si>
  <si>
    <t>En el primer Trimestre se adelantaron las siguientes 6 campañas:
1-""Atención al ciudadano”, recordando horarios y canales de atención.
2 -#UAEOSEsConpes
3-#InstrumentoDePaz #EsConHechos”
4-#HablemosDeAsambleas
5 -Atención al ciudadano
6-UAEOSEsMujer</t>
  </si>
  <si>
    <t>Esta meta se encuentra en el 100% , se cumplió en la vigencia 2020</t>
  </si>
  <si>
    <t>Para los programas de formación y asistencia técnica en ambientes virtuales y presenciales para la cualificación de servidores públicos se concertaron dos programas para la vigencia:
(1) Formar para servir 2022 Uaeos
(2) Mycoop - transferencia a Uaeos y proyecto El Campo Emprende del MADR</t>
  </si>
  <si>
    <t>Esta actividad iniciará en el 2020, no se tiene meta estimada para el 2019</t>
  </si>
  <si>
    <t xml:space="preserve">2 Trimestre </t>
  </si>
  <si>
    <t xml:space="preserve">3 Trimestre </t>
  </si>
  <si>
    <t xml:space="preserve">4 Trimestre </t>
  </si>
  <si>
    <t>1 Trimestre  2022</t>
  </si>
  <si>
    <t>Avance 2020</t>
  </si>
  <si>
    <t>Avance  Cuatrienio
2019-2022</t>
  </si>
  <si>
    <t>Para   la 2020 se realizó un estudio técnico que permitió justificar la necesidad de recursos  para ampliar la cobertura de los programas de la entidad en territorio así como también para adelantar procesos de capacitación a servidores públicos</t>
  </si>
  <si>
    <t>Se creo la Comisión Intersectorial de la Economía Solidaria, iniciativa del presidente de la República, Iván Duque, y liderada por la Vicepresidente Martha Lucia Ramírez que fue creada para impulsar el sector cooperativo en Colombia como componente fundamental de la reactivación económica.
La iniciativa creada por el Decreto 1340 del 8 de octubre de 2020 y su objetivo es tener para fin de año aprobada la "política pública que promueva más cooperativas que aporten al crecimiento y empleo, tanto rural como urbano, y esa es la verdadera repotenciación que la economía necesita”.
La Comisión, se encargará de coordinar y orientar la ejecución de políticas, planes, programas y acciones necesarias para la implementación transversal e integral de la política pública de la economía solidaria a nivel nacional, estará también integrada por los ministerios de Trabajo, Hacienda, Agricultura, Salud, Comercio.
La Entidad actualizó  los instrumento de oferta publica para vigencia 2020 en e marco de la metodología Arco que  busca optimizar y mejorar la eficiencia de la oferta institucional de los instrumentos de política pública que brindan las entidades del orden nacional en materia de competitividad, productividad, emprendimiento, ciencia, tecnología e innovación en Colombia.</t>
  </si>
  <si>
    <t xml:space="preserve">Durante la vigencia 2020 se creó la Comisión Intersectorial de la Economía Solidaria, iniciativa del presidente de la República, Iván Duque, y liderada por la Vicepresidente Martha Lucia Ramírez que fue creada para impulsar el sector cooperativo en Colombia como componente fundamental de la reactivación económica. La UAEOS ha  participando activamente  en las mesas de trabajo para desarrollar la política pública del sector solidario, de la mano de la Vicepresidencia, Ministerio del Trabajo, la Superintendencia de la Economía Solidaria, el Fondo de Garantías de Entidades Cooperativas (Fogacoop) y el Ministerio de Comercio, Industria y Turismo.
La Unidad ha trabajado en:
Aportes documento en construcción, Política Pública para vendedores ambulantes 
Aportes al costeo de la política pública de Victimas para el Sector Solidario  
Aportes  a los procesos de Sistema de Información de población Victima
</t>
  </si>
  <si>
    <t>Actualizar el Plan Estadístico Institucional y articulación con superintendencias y Confecámaras para mejorar la calidad  de la información que se registra en el RUES sobre los  esquemas asociativos.</t>
  </si>
  <si>
    <t>Seguimiento al Plan Estratégico Institucional " Construyendo Territorios Solidarios "</t>
  </si>
  <si>
    <t>Se tienen programadas para  vigencia 2022  mínimo tres (3) mesas de trabajo que desarrollen acciones de la agenda de comités de educación,  se esperan avances en el próximo reporte</t>
  </si>
  <si>
    <t xml:space="preserve">se han promocionado los programas educativo en 12 secretarias de educación </t>
  </si>
  <si>
    <t>La dirección Técnica de Desarrollo de las Organizaciones Solidarias adelantó la promoción de los diferentes programas educativos diseñados por la Unidad en 8 secretarias de educación</t>
  </si>
  <si>
    <t xml:space="preserve">Se  reporta que a través de los convenios de asociación, se implementó el programa Formar para Emprender en 8 secretarias de educación de los municipios:                                                                                                                       Formar para Emprender en 8 secretarias de educación de los municipios:                                                                                                      
1. Boyacá: San José de Pare
2. Norte de Santander: Ocaña
3. Santander- El Playón                                                                                          
4. Cauca 
5. Putumayo - Secretaria de Educación Cultura y Deportes
6. Valle del Cauca, Cali y Ginebra -  Secretaria de Educación 
7. Nariño - Secretaria de educación de Chachagüí 
8. Antioquia, Abejorral - Institución Educativa Rural Pantanillo y Manuel Canuto Restrepo Un delegado de la Secretaría de Educación del municipio.  En los meses de octubre y noviembre se registraron y fueron entregados los informes del Programa Formar para Emprender realizados a través de los convenios. </t>
  </si>
  <si>
    <t xml:space="preserve">
La UAEOS ha implementado  el programa formar para emprender en asociatividad solidaria en  instituciones educativas en 14 municipios. El objetivo del programa Formar Para Emprender es que desde muy tempranas edades, niñas y niños manejen los conceptos de asociatividad y solidaridad y reconozcan estos valores como importantes para el desarrollo de sus comunidades.
Departamento de La Guajira
1. Municipio Riohacha
2. Municipio Fonseca
Departamento- Cesar
3. Municipio- Codazzi
Departamento -La Guajira
4. Municipio- Villanueva
Departamento- Cundinamarca
5. Municipio-Sopó
6. Municipio- Susa
7. Municipio Pacho
Departamento Antioquia
8. Municipio Valdivia
9. Municipio Taraza
10. Municipio Cáceres
11. Municipio Caucasia
12. Municipio Nechi
Departamento De Boyacá
13. Municipio De San José De Pare ( Boyacá)
14. Municipio Abejorral ( Antioquia)
</t>
  </si>
  <si>
    <t xml:space="preserve">A 31 de Diciembre se documentaron  52 experiencias de Colombia si es solidaria significativas documentadas 
</t>
  </si>
  <si>
    <t xml:space="preserve">A corte 31 de diciembre se ha documentado las siguientes experiencias significativas:
Se adelanto la grabación de (23) experiencias de asociatividad solidaria:
- Bolívar: Cooafromasajistas de la Boquilla
-Guatavita:  Cooperativa Cooprolag
- Bolívar: Asociación Asobotur
- La Mesa, Cundinamarca: Asociación Mesuna de Fruticultores “ASOMUFRUT.
--Cooperativa Mujeres Empresariales Rurales de Boyacá - Coomerboy
- Cooperativa de Agricultores de Pesca – Coagripesca
- Asociación Brevas Playeritas, en el municipio de La Playa de Belén
-Asociación Productora de Dulces y Cárnicos de El Carmen en Norte de Santander.
- Asomefrut
- Asociación de Mujeres Emprendedoras Brevas Playeritas
- Cooperativa Multiactiva de Afromasajistas de la Boquilla. 
- Asociación de Bolleras de Turbana Asobotur
- Cooperativa Multiactiva de Lecheros de Potrerolargo
- Asociación de Productores de papa, Leche y Cultivos
- Coopesansilvestre- Barrancabermeja -Santander
 - Cooperativa asozapac - Chinú -Cordoba
 - Asociación Aspagraus - San Juan de Urabá – Antioquia
- Asopulpay- El Playón -Santander
 - Coomerboy - Tunja - Boyacá
 - Asomutigre - El Tigre, Chinú – Córdoba
- Asmuprosan- -San Andrés
 - Asovenesbos 
 - Coomulcofec
Se ha publicado a través de medios de comunicación públicos, privados y solidarios 45 videos:
- Foro la acción comunal como experiencia de desarrollo   
- Organizaciones de acción comunal                        
- Deberes de los ciudadanos
- Mujer UAEOS                                                               
- Conexión solidaria capítulo 10
- Intervención Rafael González Diálogo de Compras Públicas Locales
- Foro Comisión Intersectorial 
-Foro El voluntariado como Eje de cohesión social 
-Un Café con la UAEOS - Cooperativa Febor
- Intervención Rafael González en el lanzamiento del ciclo de talleres de Compras Públicas Locales                                                               - Un café con la UAEOS - Ejército Nacional 
- Foro Educación Solidaria para Todos: Diplomado en economía solidaria 
 -Cápsula Conexión Solidaria cap. 1 
-Rafael González, en los Diálogos de circuitos cortos de comercialización para Magdalena.
- Un Café con la UAEOS - Cafesalud -                                                               
- Compras Públicas Locales y Ley de Emprendimiento
- Cápsula Conexión Solidaria 2 
- Coopsanjuaneras –
- Cápsula Conexión Solidaria cap. 3
- Foro de Ley de Compras Públicas Locales: un estímulo para el pequeño productor 
- Intervención Rafael González en Foro: “Economía Solidaria: Innovación y Asociatividad Social” 
-Foro Gestión de la innovación y cultura corporativa 
- ¿Cómo se conforma un fondo de empleados?
- Foro Transformación Digital
- Conexión Solidaria cap. 4
- Foro Mes Internacional De Las Cooperativas
- UAEOS Experiencias que Transforman Vidas Cap. 1
- Foro Social Media: Un camino real para el conocimiento
- Asomefrut
- Asociación de Mujeres Emprendedoras Brevas Playeritas
- Cooperativa Multiactiva de Afromasajistas de la Boquilla
- Foro Alimentación Responsable
- Un Café con la UAEOS - Ascoop
- Foro Economía Solidaria para la Gente
- Cápsula Conexión Solidaria cap. 5
- Foro Acceso al crédito
- UAEOS Experiencias que transforman vidas Cap. 2
- Asociación de Bolleras de Turbana Asobotur
- Cooperativa Multiactiva de Lecheros de Potrerolargo
- Asociación de Productores de papa, Leche y Cultivos
- Un Café con la UAEOS - Fogacoop
- Foro Economía Circular
- Foro La responsabilidad ambiental de las Organizaciones Solidarias
- Cápsula Conexión Solidaria cap. 6
- UAEOS Experiencias que transforman vidas Cap. 2        
- Un Café con la UAEOS - Asociación Mutual
- Foro Celebración Día Internacional de la Mutualidad
- Cápsula Conexión Solidaria cap. 7
-  Coopesansilvestre- Barrancabermeja -Santander
 - Cooperativa asozapac - Chinú -Cordoba
 - Asociación Aspagraus - San Juan de Urabá – Antioquia
- Audiencia publica rendición de cuentas UAEOSl
- Foro Celebración de los diez años de la UAEOS
- Experiencias que transforman vidas. capitulo 4
- Asociación de Mujeres del Tigre (Asomutigre)
- Asociación de Pulpas el Playón (Asopulplay)
 - Cooperativa de Mujeres Empresariales Rurales de Boyacá (Coomerboy)
 - Un Café con la UAEOS cap. 19 - Vicente Suescún
- Rendición de Cuentas del Sector Trabajo 2020-2021
- Cápsula Conexión Solidaria capítulo 8.          
- Asociación de vendedores estacionarios de mercado de Basurto (Asovenesbas)
- Asociación de Mujeres progresistas de San Juan de   Urabá(Asmuprosan)
- Felices fiestas
 - Cooperativa Ocañera Multiactiva de Confecciones (Coomulcofec)
 - Un Café con la UAEOS cap. 20 - Asoriesgo                                                                        </t>
  </si>
  <si>
    <t>En la vigencia se realizarán  33 videos de experiencias de asociatividad solidaria (incluidos 2 códigos cívicos) elaborados y emitidos en redes sociales y portal institucional</t>
  </si>
  <si>
    <t>videos de experiencias para publicación en el programa de TV Conexión Solidaria se realizó publicidad de sus productos, diseño gráfico e imagen corporativa.  
:
Se adelanto la grabación de (23) experiencias de asociatividad solidaria:
- Bolívar: Cooafromasajistas de la Boquilla
-Guatavita:  Cooperativa Cooprolag
- Bolívar: Asociación Asobotur
- La Mesa, Cundinamarca: Asociación Mesuna de Fruticultores “ASOMUFRUT.
--Cooperativa Mujeres Empresariales Rurales de Boyacá - Coomerboy
- Cooperativa de Agricultores de Pesca – Coagripesca
- Asociación Brevas Playeritas, en el municipio de La Playa de Belén
-Asociación Productora de Dulces y Cárnicos de El Carmen en Norte de Santander.
- Asomefrut
- Asociación de Mujeres Emprendedoras Brevas Playeritas
- Cooperativa Multiactiva de Afromasajistas de la Boquilla. 
- Asociación de Bolleras de Turbana Asobotur
- Cooperativa Multiactiva de Lecheros de Potrerolargo
- Asociación de Productores de papa, Leche y Cultivos
- Coopesansilvestre- Barrancabermeja -Santander
 - Cooperativa asozapac - Chinú -Cordoba
 - Asociación Aspagraus - San Juan de Urabá – Antioquia
- Asopulpay- El Playón -Santander
 - Coomerboy - Tunja - Boyacá
 - Asomutigre - El Tigre, Chinú – Córdoba
- Asmuprosan- -San Andrés
 - Asovenesbos 
 - Coomulcofe</t>
  </si>
  <si>
    <t xml:space="preserve">Se han realizado 31 campañas  EnEl2020 
Trámite de Acreditación 
</t>
  </si>
  <si>
    <t>Desarrollar  estrategias de autosostenibilidad en las dimensiones social, económica, ambiental, cultural y política de los emprendimientos solidarios.</t>
  </si>
  <si>
    <t>Con el fin de desarrollar  estrategias de autosostenibilidad en las dimensiones social, económica, ambiental, cultural y política de los emprendimientos solidarios, a través de gestión y la ejecución de los convenio se adelantan gestiones desde las mesas interinstitucionales con los programas de desarrollo de enfoque territorial para articular a las organizaciones priorizadas en los circuitos cortos de comercialización.</t>
  </si>
  <si>
    <t>En el marco del proceso de investigación de Comités de Educación se realizaron los siguientes acciones: . Se alimentó matriz de cruce de instrumentos de información y se inició su diligenciamiento, se realizó documento de hallazgos de la investigación, se generó informe inicial  de investigación. Se realizó socialización de informe inicial en sesión de tiempos compartidos el día 16 de diciembre. La coordinación del grupo de educación socializó con la dirección nacional los principales hallazgos de la investigación el 24 de diciembre.</t>
  </si>
  <si>
    <t>Para el año 2020, El Director Técnico de la Dirección de Desarrollo y la Coordinadora del Grupo de Desarrollo Asociativo presentaron, en el XI Encuentro de Investigadores Latinoamericanos en Cooperativismo, convocado por la  Red Latinoamericana de Investigadores en Cooperativismo de la Alianza Cooperativa Internacional y organizado por CIRIEC Colombia, Confecoop Antioquia, Universidad Católica Luis Amigó y Pontificia Universidad Javeriana, la ponencia resultada de la investigación aplicada al proceso de implementación de la metodología de enfoque de vida y la propuesta de actualización e implementación de las fases 2,3 y 4. 
Eje temático:                        Inclusión, enfoque de género y juventudes 
Título:                                    Empoderamiento para la Asociatividad. 
Autores:                                 Garzón Beatriz - Barbosa Eyder</t>
  </si>
  <si>
    <t xml:space="preserve">Desde La dirección de Desarrollo social se participa  en la creación del artículo Economía solidaria política pública para el avance de las investigaciones que se realizaran en la vigencia
</t>
  </si>
  <si>
    <t xml:space="preserve">Desde la dirección Técnica de Desarrollo se reporta el documento final de seguimiento a la estrategia para incorporar la Economía Solidaria en los planes de Desarrollo Local a los municipios y gobernaciones que incluyeron la economía solidaria en sus planes de desarrollo. 
</t>
  </si>
  <si>
    <t>Con el objeto de llevar a cabo Jornadas de promoción para la consolidación de la identidad sectorial y en el marco del Convenio No. 008 -2021 con Qualitas, la dirección técnica de desarrollo reporta que, al mes de septiembre  se han llevado a cabo a través del Convenio No 008.2021 qualitas:
Gremios Fortalecidos:
Confecoop Llanos	
Confecoop Tolima	
Confecoop Caribe	
Confecoop Boyacá	
Confecoop Atlántico
Confecoop Caldas	
Confecoop Cauca
Confecoop Risaralda
Confecoop Quindío	
Confenagroc	
CFA	
Cooperativa Colega
*32 eventos regionales de 31 con 5876 participantes 2565 organizaciones representadas
*40 jornadas de tics de 39 con la participación de 2.280 personas y beneficiando a 968 organizaciones.
*15 eventos de socialización a gremios de 12</t>
  </si>
  <si>
    <t>Se suscribió el convenio No. 007-2022 se han realizado 18 jornadas de socialización del convenio a través de la plataforma meet, para las jornadas regionales a los diferentes gremios del sector.
Se realizarán en la vigencia jornadas de impacto regional para desarrollar capacitaciones, orientación y acompañamiento presencial o vía digital
Febrero (5)
* 3 FECOLFIN: ANALISIS DE RESULTADOS DEL 2021 Y PERSPECTIVA ECONOMICAS PARA EL 2022 (ANTIOQUIA Y EJE CAFETERO), ANALISIS DE RESULTADOS DEL 2021 Y PERSPECTIVA ECONOMICAS PARA EL 2022 (BOGOTA, BOYACA Y SANTANDER), ANALISIS DE RESULTADOS DEL 2021 Y PERSPECTIVA ECONOMICAS PARA EL 2022 (RESTO DEL PAIS)
*1 CONFECOOP BOYACA (SEMINARIO ACTUALIZACION TRIBUTARIA 2022)
*1 CONFECOOP ORIENTE (GUIA PARA LA ELABORACION DE INFORMES DE GESTIÓN)
Marzo (4)
Asistencia a la Mesa de Trabajo Virtual " Estrategia Nacional de Promoción de la Economía Solidaria" - Jornada 1                                  
se realizaron 4 eventos:
1. CONFECOOP EJE CAFETERO Y CAUCA: SEGURIDAD DE LA INFORMACIÓN CORPORATIVA PARA ENTIDADES DEL SECTOR DE LA ECONOMÍA SOLIDARIA con 60 participantes
2. ASCOOP: SENSIBILIZACIÓN SOBRE EL PROGRAMA INTERNACIONAL EN TRANSFORMACIÓN DIGITAL con 12 participantes
3. TENDENCIAS DEL MARKETING DIGITAL COOPERATIVA con 700 participantes
4. FEDEMUTUALES: SEMINARIO MUTUALISTA: REPORTE DE ASAMBLEAS ANTE LA SUPERSOLIDADRIA con 60 participantes</t>
  </si>
  <si>
    <t>La dirección Técnica de Desarrollo de las Organizaciones Solidarias  reporta desde la implementación del fortalecimiento del programa de Voluntariado las siguientes actividades  : 
- Se realizaron dos sesiones más de las 4 programadas para el curso de voluntariado.
Finalización curso de voluntariado COOSALUD. 19 Certificados
-Presentación foro voluntariado, presentación programa de Voluntariado</t>
  </si>
  <si>
    <t xml:space="preserve">Se realizó  revisión y resultados del Voluntariado Juvenil de la Alianza del Pacifico 2021 tanto en Colombia como en la región, con la participación de los representantes focales de cada país, asimismo se estudia la proyección para el 2022 acordando la revisión de líneas temáticas orientadas a fortalecer la red juvenil de la región  y la optimización de los recursos y se realizaron las siguientes actividades.
-Gestión con red de voluntariado universidades con la Fundación Universitaria Andina
-Orientación y gestión para el voluntariado en la Universidad de Sucre en articulación con la Universidad de La Salle
-Participación y orientación para el Voluntariado Juvenil de la Alianza del Pacifico
-Articulación con Voluntariado Naciones Unidas
</t>
  </si>
  <si>
    <t xml:space="preserve">Sinergias por gestión 
Universidad ECCI : articulación con el Centro de Desarrollo Empresarial para el apoyo al “Primer encuentro internacional para la formalización del sector automotriz” 
Fundación Alpina: Estructuración actividad virtual “Conmemoración Día Internacional de la Mujer Rural” 
Colombia Estéreo Emisora del Ejercito Nacional 93. 4 F.M. : Plan de trabajo para acceder a las emisoras en todos los formatos que tienen: Pautas, entrevistas, cápsulas, entre otros, se presentó la propuesta desde la ECPL para hacer uso de las emisoras y dar a conocer la estrategia y reunión con el coronel Alfredo González para la estructuración de la estrategia. 
Articulación con el Ministerio de Comercio para formalización de la Unidad de Satélites de Costura ( Unisatel) </t>
  </si>
  <si>
    <t>(1) Diplomado virtual "Compras Públicas y Economía Solidaria para la gente" - a 30 de junio 5290 inscritos; el resultado final de participantes certificados se da en el próximo trimestre.
El reporte final de la actividad se muestra:
Total servidores públicos certificados (diferentes de los vinculados a la Uaeos): 686 
Segundo cohorte:
Total servidores públicos certificados (diferentes de los vinculados a la Uaeos): 1139
Esta actividad aporta a la meta general de 6 procesos de capacitación con 1 proceso
(2) Curso virtual reactivando el territorio: se realizaron las gestiones para su puesta en marcha - se aplazó su implementación para el segundo semestre acorde a indicaciones de la dirección nacional</t>
  </si>
  <si>
    <t>Generar  mínimo 4 alianzas con las entidades encargadas de los servicios de apoyo a la formalización  y fomento de organizaciones solidarias para  el aumento de la cobertura en zonas rurales y para el mejoramiento de esquemas de inspección, vigilancia y control   (Superintendencias, Confecámaras, DIAN, INVIMA)</t>
  </si>
  <si>
    <t xml:space="preserve">se estructuro plan de trabajo  sobre el modelo de la economía solidaria, lo anterior mediante la plataforma de Confecámaras.  </t>
  </si>
  <si>
    <t xml:space="preserve">Estado de las Alianzas: 
DIAN: en virtud de la articulación entre la DIAN y la UAEOS se realizó charla  de Régimen Tributario Especial a una cooperativa creada en acompañamiento con la Agencia de Renovación del Territorio ART, cooperativa de reinsertados, Conversatorio sobre temas tributarios alrededor de las Organizaciones del Sector Solidario.   
SUPERINTENDENCIA: Seguimiento al documento Convenio marco interadministrativo con la Superintendencia de Puertos y Transporte , esta en proceso de ajustes y  verificación el documento.
CONFECAMARAS : Seguimiento a la Mesa Técnica con  Confecámaras  para coordinar sistema de información RUES con la cédula rural de la Mesa técnica Nacional de Asociatividad Rural </t>
  </si>
  <si>
    <t xml:space="preserve">Dentro del seguimiento a las 4 alianzas suscritas o identificadas en apoyo a la formalización y fomento de organizaciones solidarias se avanzó en la generación de mesas de trabajo con la Supersolidaria, INVIMA, DIAN y Confecámaras con el fin lograr beneficios y/o oportunidades para las organizaciones solidarias.  </t>
  </si>
  <si>
    <t xml:space="preserve">Durante la vigencia 2020 la Unidad adelanto la gestión institucional en el marco del  MIGP, se realizaron informes trimestrales y se adelantaron 4 Comités Institucionales de Gestión y Desempeño </t>
  </si>
  <si>
    <t>Índice de desempeño institucional Solidarias</t>
  </si>
  <si>
    <t>La Unidad Administrativa diseño e implementó una estrategia de comunicaciones  que permitió visibilizar la gestión institucional y experiencias del sector solidario a través de varios medios y canales de comunicación: redes sociales, pagina web, revista institucional, notas internas y externas, códigos cívicos, foros, audiencias publicas entre otros.</t>
  </si>
  <si>
    <t>Esta meta se encuentra en el 100% , se cumplió la vigencia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</si>
</sst>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Red]#,##0.00"/>
    <numFmt numFmtId="165" formatCode="[$-10C0A]#,##0"/>
    <numFmt numFmtId="166" formatCode="[$-10C0A]#,##0.00"/>
    <numFmt numFmtId="167" formatCode="0.0%"/>
    <numFmt numFmtId="168" formatCode="0.0"/>
  </numFmts>
  <fonts count="29" x14ac:knownFonts="1">
    <font>
      <sz val="11"/>
      <color theme="1"/>
      <name val="Calibri"/>
      <family val="2"/>
      <scheme val="minor"/>
    </font>
    <font>
      <sz val="11"/>
      <color theme="1"/>
      <name val="Calibri"/>
      <family val="2"/>
      <scheme val="minor"/>
    </font>
    <font>
      <sz val="10"/>
      <name val="Arial"/>
      <family val="2"/>
    </font>
    <font>
      <sz val="10"/>
      <name val="Arial"/>
      <family val="2"/>
    </font>
    <font>
      <b/>
      <sz val="10"/>
      <color indexed="9"/>
      <name val="Arial Narrow"/>
      <family val="2"/>
    </font>
    <font>
      <sz val="10"/>
      <name val="Arial Narrow"/>
      <family val="2"/>
    </font>
    <font>
      <sz val="10"/>
      <color theme="1"/>
      <name val="Arial Narrow"/>
      <family val="2"/>
    </font>
    <font>
      <b/>
      <sz val="12"/>
      <color theme="0"/>
      <name val="Arial Narrow"/>
      <family val="2"/>
    </font>
    <font>
      <sz val="8"/>
      <name val="Calibri"/>
      <family val="2"/>
      <scheme val="minor"/>
    </font>
    <font>
      <sz val="11"/>
      <name val="Arial Narrow"/>
      <family val="2"/>
    </font>
    <font>
      <sz val="11"/>
      <color theme="1"/>
      <name val="Arial Narrow"/>
      <family val="2"/>
    </font>
    <font>
      <b/>
      <sz val="11"/>
      <color theme="1"/>
      <name val="Arial Narrow"/>
      <family val="2"/>
    </font>
    <font>
      <u/>
      <sz val="11"/>
      <color theme="10"/>
      <name val="Calibri"/>
      <family val="2"/>
      <scheme val="minor"/>
    </font>
    <font>
      <b/>
      <sz val="11"/>
      <color theme="0"/>
      <name val="Arial Narrow"/>
      <family val="2"/>
    </font>
    <font>
      <sz val="10"/>
      <name val="Verdana"/>
      <family val="2"/>
    </font>
    <font>
      <b/>
      <sz val="10"/>
      <color theme="0"/>
      <name val="Arial Narrow"/>
      <family val="2"/>
    </font>
    <font>
      <b/>
      <sz val="24"/>
      <color theme="1"/>
      <name val="Arial Narrow"/>
      <family val="2"/>
    </font>
    <font>
      <b/>
      <sz val="12"/>
      <color theme="1"/>
      <name val="Arial Narrow"/>
      <family val="2"/>
    </font>
    <font>
      <sz val="12"/>
      <color theme="1"/>
      <name val="Arial Narrow"/>
      <family val="2"/>
    </font>
    <font>
      <sz val="12"/>
      <name val="Arial Narrow"/>
      <family val="2"/>
    </font>
    <font>
      <u/>
      <sz val="12"/>
      <color theme="10"/>
      <name val="Arial Narrow"/>
      <family val="2"/>
    </font>
    <font>
      <sz val="12"/>
      <color theme="1"/>
      <name val="Calibri"/>
      <family val="2"/>
      <scheme val="minor"/>
    </font>
    <font>
      <b/>
      <sz val="12"/>
      <name val="Arial Narrow"/>
      <family val="2"/>
    </font>
    <font>
      <b/>
      <sz val="12"/>
      <name val="Arial"/>
      <family val="2"/>
    </font>
    <font>
      <sz val="9"/>
      <name val="Arial"/>
      <family val="2"/>
    </font>
    <font>
      <b/>
      <sz val="9"/>
      <color theme="0"/>
      <name val="Arial Narrow"/>
      <family val="2"/>
    </font>
    <font>
      <sz val="10"/>
      <color theme="0"/>
      <name val="Arial Narrow"/>
      <family val="2"/>
    </font>
    <font>
      <b/>
      <sz val="16"/>
      <name val="Arial"/>
      <family val="2"/>
    </font>
    <font>
      <b/>
      <sz val="11"/>
      <name val="Arial Narrow"/>
      <family val="2"/>
    </font>
  </fonts>
  <fills count="9">
    <fill>
      <patternFill patternType="none"/>
    </fill>
    <fill>
      <patternFill patternType="gray125"/>
    </fill>
    <fill>
      <patternFill patternType="solid">
        <fgColor rgb="FF353588"/>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4"/>
        <bgColor indexed="64"/>
      </patternFill>
    </fill>
    <fill>
      <patternFill patternType="solid">
        <fgColor rgb="FFFFFF00"/>
        <bgColor indexed="64"/>
      </patternFill>
    </fill>
    <fill>
      <patternFill patternType="solid">
        <fgColor theme="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auto="1"/>
      </left>
      <right style="thin">
        <color auto="1"/>
      </right>
      <top/>
      <bottom/>
      <diagonal/>
    </border>
    <border>
      <left style="medium">
        <color indexed="64"/>
      </left>
      <right style="thin">
        <color auto="1"/>
      </right>
      <top/>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right style="thin">
        <color auto="1"/>
      </right>
      <top style="thin">
        <color auto="1"/>
      </top>
      <bottom style="medium">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style="thin">
        <color auto="1"/>
      </left>
      <right style="medium">
        <color indexed="64"/>
      </right>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s>
  <cellStyleXfs count="10">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0" fontId="3" fillId="0" borderId="0"/>
    <xf numFmtId="0" fontId="12" fillId="0" borderId="0" applyNumberFormat="0" applyFill="0" applyBorder="0" applyAlignment="0" applyProtection="0"/>
    <xf numFmtId="0" fontId="14" fillId="0" borderId="0"/>
    <xf numFmtId="0" fontId="1" fillId="0" borderId="0"/>
    <xf numFmtId="0" fontId="2" fillId="0" borderId="0"/>
    <xf numFmtId="9" fontId="2" fillId="0" borderId="0" applyFont="0" applyFill="0" applyBorder="0" applyAlignment="0" applyProtection="0"/>
  </cellStyleXfs>
  <cellXfs count="164">
    <xf numFmtId="0" fontId="0" fillId="0" borderId="0" xfId="0"/>
    <xf numFmtId="0" fontId="2" fillId="0" borderId="0" xfId="2"/>
    <xf numFmtId="3" fontId="5" fillId="4" borderId="1" xfId="2" applyNumberFormat="1" applyFont="1" applyFill="1" applyBorder="1" applyAlignment="1">
      <alignment horizontal="center" vertical="center" wrapText="1"/>
    </xf>
    <xf numFmtId="0" fontId="9" fillId="4" borderId="1" xfId="0" applyFont="1" applyFill="1" applyBorder="1" applyAlignment="1">
      <alignment horizontal="justify" vertical="top" wrapText="1"/>
    </xf>
    <xf numFmtId="1" fontId="10" fillId="4" borderId="1" xfId="0" applyNumberFormat="1" applyFont="1" applyFill="1" applyBorder="1" applyAlignment="1">
      <alignment horizontal="justify" vertical="top" wrapText="1"/>
    </xf>
    <xf numFmtId="3" fontId="9" fillId="3" borderId="1" xfId="0" applyNumberFormat="1" applyFont="1" applyFill="1" applyBorder="1" applyAlignment="1">
      <alignment horizontal="justify" vertical="top" wrapText="1"/>
    </xf>
    <xf numFmtId="0" fontId="4" fillId="5" borderId="1" xfId="2" applyFont="1" applyFill="1" applyBorder="1" applyAlignment="1">
      <alignment horizontal="center" vertical="center"/>
    </xf>
    <xf numFmtId="0" fontId="4" fillId="5" borderId="1" xfId="2" applyFont="1" applyFill="1" applyBorder="1" applyAlignment="1">
      <alignment horizontal="center" vertical="center" wrapText="1"/>
    </xf>
    <xf numFmtId="0" fontId="10" fillId="0" borderId="0" xfId="0" applyFont="1"/>
    <xf numFmtId="0" fontId="10" fillId="0" borderId="0" xfId="0" applyFont="1" applyAlignment="1">
      <alignment horizontal="center"/>
    </xf>
    <xf numFmtId="0" fontId="11" fillId="0" borderId="0" xfId="0" applyFont="1"/>
    <xf numFmtId="0" fontId="0" fillId="4" borderId="0" xfId="0" applyFill="1"/>
    <xf numFmtId="0" fontId="10" fillId="4" borderId="0" xfId="0" applyFont="1" applyFill="1"/>
    <xf numFmtId="0" fontId="10" fillId="4" borderId="0" xfId="0" applyFont="1" applyFill="1" applyAlignment="1">
      <alignment horizontal="center"/>
    </xf>
    <xf numFmtId="3" fontId="15" fillId="2" borderId="6" xfId="0" applyNumberFormat="1" applyFont="1" applyFill="1" applyBorder="1" applyAlignment="1">
      <alignment horizontal="center" vertical="center" wrapText="1"/>
    </xf>
    <xf numFmtId="0" fontId="19" fillId="4" borderId="1" xfId="0" applyFont="1" applyFill="1" applyBorder="1" applyAlignment="1">
      <alignment horizontal="justify" vertical="center" wrapText="1"/>
    </xf>
    <xf numFmtId="165" fontId="19" fillId="4" borderId="1" xfId="0" applyNumberFormat="1" applyFont="1" applyFill="1" applyBorder="1" applyAlignment="1" applyProtection="1">
      <alignment horizontal="center" vertical="center" wrapText="1"/>
      <protection locked="0"/>
    </xf>
    <xf numFmtId="1" fontId="19" fillId="4"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 xfId="0" applyFont="1" applyFill="1" applyBorder="1" applyAlignment="1">
      <alignment horizontal="justify" vertical="top" wrapText="1"/>
    </xf>
    <xf numFmtId="3" fontId="19" fillId="4" borderId="1" xfId="0" applyNumberFormat="1" applyFont="1" applyFill="1" applyBorder="1" applyAlignment="1">
      <alignment horizontal="justify" vertical="center" wrapText="1"/>
    </xf>
    <xf numFmtId="0" fontId="18" fillId="4" borderId="1" xfId="0" applyFont="1" applyFill="1" applyBorder="1" applyAlignment="1">
      <alignment horizontal="justify" vertical="center" wrapText="1"/>
    </xf>
    <xf numFmtId="3" fontId="20" fillId="4" borderId="1" xfId="5" applyNumberFormat="1" applyFont="1" applyFill="1" applyBorder="1" applyAlignment="1">
      <alignment horizontal="justify" vertical="center" wrapText="1"/>
    </xf>
    <xf numFmtId="0" fontId="21" fillId="4" borderId="0" xfId="0" applyFont="1" applyFill="1"/>
    <xf numFmtId="164" fontId="19" fillId="3" borderId="1" xfId="0" applyNumberFormat="1" applyFont="1" applyFill="1" applyBorder="1" applyAlignment="1">
      <alignment horizontal="justify" vertical="center" wrapText="1"/>
    </xf>
    <xf numFmtId="3" fontId="19" fillId="3" borderId="1" xfId="0" applyNumberFormat="1" applyFont="1" applyFill="1" applyBorder="1" applyAlignment="1">
      <alignment horizontal="justify" vertical="center" wrapText="1"/>
    </xf>
    <xf numFmtId="3" fontId="19" fillId="3" borderId="1" xfId="0" applyNumberFormat="1" applyFont="1" applyFill="1" applyBorder="1" applyAlignment="1">
      <alignment horizontal="center" vertical="center" wrapText="1"/>
    </xf>
    <xf numFmtId="3" fontId="19" fillId="3" borderId="1" xfId="0" applyNumberFormat="1" applyFont="1" applyFill="1" applyBorder="1" applyAlignment="1">
      <alignment horizontal="justify" vertical="top" wrapText="1"/>
    </xf>
    <xf numFmtId="3" fontId="20" fillId="3" borderId="1" xfId="5" applyNumberFormat="1" applyFont="1" applyFill="1" applyBorder="1" applyAlignment="1">
      <alignment horizontal="justify" vertical="center" wrapText="1"/>
    </xf>
    <xf numFmtId="166" fontId="18" fillId="4" borderId="1" xfId="6" applyNumberFormat="1" applyFont="1" applyFill="1" applyBorder="1" applyAlignment="1" applyProtection="1">
      <alignment horizontal="justify" vertical="center" wrapText="1"/>
      <protection locked="0"/>
    </xf>
    <xf numFmtId="1" fontId="18" fillId="4" borderId="1" xfId="6" applyNumberFormat="1" applyFont="1" applyFill="1" applyBorder="1" applyAlignment="1">
      <alignment horizontal="center" vertical="center" wrapText="1"/>
    </xf>
    <xf numFmtId="1" fontId="18" fillId="4" borderId="1" xfId="0" applyNumberFormat="1" applyFont="1" applyFill="1" applyBorder="1" applyAlignment="1">
      <alignment horizontal="center" vertical="center" wrapText="1"/>
    </xf>
    <xf numFmtId="1" fontId="18" fillId="4" borderId="1" xfId="0" applyNumberFormat="1" applyFont="1" applyFill="1" applyBorder="1" applyAlignment="1">
      <alignment horizontal="justify" vertical="top" wrapText="1"/>
    </xf>
    <xf numFmtId="9" fontId="18" fillId="4" borderId="1" xfId="0" applyNumberFormat="1" applyFont="1" applyFill="1" applyBorder="1" applyAlignment="1">
      <alignment horizontal="justify" vertical="center" wrapText="1"/>
    </xf>
    <xf numFmtId="3" fontId="19" fillId="3" borderId="13" xfId="0" applyNumberFormat="1" applyFont="1" applyFill="1" applyBorder="1" applyAlignment="1">
      <alignment horizontal="justify" vertical="center" wrapText="1"/>
    </xf>
    <xf numFmtId="9" fontId="19" fillId="4" borderId="1" xfId="0" applyNumberFormat="1" applyFont="1" applyFill="1" applyBorder="1" applyAlignment="1">
      <alignment horizontal="justify" vertical="center" wrapText="1"/>
    </xf>
    <xf numFmtId="9" fontId="18" fillId="4" borderId="1" xfId="0" applyNumberFormat="1" applyFont="1" applyFill="1" applyBorder="1" applyAlignment="1">
      <alignment horizontal="center" vertical="center" wrapText="1"/>
    </xf>
    <xf numFmtId="9" fontId="19" fillId="4" borderId="1" xfId="1" applyFont="1" applyFill="1" applyBorder="1" applyAlignment="1" applyProtection="1">
      <alignment horizontal="center" vertical="center" wrapText="1"/>
      <protection locked="0"/>
    </xf>
    <xf numFmtId="4" fontId="19" fillId="4" borderId="1" xfId="0" applyNumberFormat="1" applyFont="1" applyFill="1" applyBorder="1" applyAlignment="1">
      <alignment horizontal="center" vertical="center" wrapText="1"/>
    </xf>
    <xf numFmtId="9" fontId="18" fillId="4" borderId="1" xfId="0" applyNumberFormat="1" applyFont="1" applyFill="1" applyBorder="1" applyAlignment="1">
      <alignment horizontal="justify" vertical="top" wrapText="1"/>
    </xf>
    <xf numFmtId="3" fontId="19" fillId="4" borderId="12" xfId="0" applyNumberFormat="1" applyFont="1" applyFill="1" applyBorder="1" applyAlignment="1">
      <alignment horizontal="justify" vertical="center" wrapText="1"/>
    </xf>
    <xf numFmtId="10" fontId="19" fillId="3" borderId="1" xfId="0" applyNumberFormat="1" applyFont="1" applyFill="1" applyBorder="1" applyAlignment="1">
      <alignment horizontal="center" vertical="center" wrapText="1"/>
    </xf>
    <xf numFmtId="9" fontId="19" fillId="3" borderId="1" xfId="1" applyFont="1" applyFill="1" applyBorder="1" applyAlignment="1">
      <alignment horizontal="center" vertical="center" wrapText="1"/>
    </xf>
    <xf numFmtId="9" fontId="18" fillId="3" borderId="1" xfId="0" applyNumberFormat="1" applyFont="1" applyFill="1" applyBorder="1" applyAlignment="1">
      <alignment horizontal="justify" vertical="top" wrapText="1"/>
    </xf>
    <xf numFmtId="168" fontId="19" fillId="4" borderId="1" xfId="0" applyNumberFormat="1" applyFont="1" applyFill="1" applyBorder="1" applyAlignment="1">
      <alignment horizontal="center" vertical="center" wrapText="1"/>
    </xf>
    <xf numFmtId="9" fontId="19" fillId="4" borderId="1" xfId="1" applyFont="1" applyFill="1" applyBorder="1" applyAlignment="1">
      <alignment horizontal="center" vertical="center" wrapText="1"/>
    </xf>
    <xf numFmtId="168" fontId="19" fillId="4" borderId="1" xfId="0" applyNumberFormat="1" applyFont="1" applyFill="1" applyBorder="1" applyAlignment="1">
      <alignment horizontal="justify" vertical="top" wrapText="1"/>
    </xf>
    <xf numFmtId="0" fontId="17" fillId="0" borderId="9" xfId="0" applyFont="1" applyBorder="1" applyAlignment="1">
      <alignment horizontal="justify" vertical="center"/>
    </xf>
    <xf numFmtId="0" fontId="18" fillId="3" borderId="8" xfId="0" applyFont="1" applyFill="1" applyBorder="1" applyAlignment="1">
      <alignment horizontal="justify" vertical="center" wrapText="1"/>
    </xf>
    <xf numFmtId="0" fontId="18" fillId="4" borderId="1" xfId="0" applyFont="1" applyFill="1" applyBorder="1" applyAlignment="1">
      <alignment horizontal="justify" vertical="center"/>
    </xf>
    <xf numFmtId="0" fontId="24" fillId="0" borderId="0" xfId="2" applyFont="1"/>
    <xf numFmtId="3" fontId="24" fillId="0" borderId="0" xfId="2" applyNumberFormat="1" applyFont="1"/>
    <xf numFmtId="0" fontId="5" fillId="3" borderId="1" xfId="2" applyFont="1" applyFill="1" applyBorder="1" applyAlignment="1">
      <alignment horizontal="left" vertical="center" wrapText="1"/>
    </xf>
    <xf numFmtId="0" fontId="5" fillId="3" borderId="1" xfId="2" applyFont="1" applyFill="1" applyBorder="1" applyAlignment="1">
      <alignment horizontal="center" vertical="center" wrapText="1"/>
    </xf>
    <xf numFmtId="165" fontId="5" fillId="3" borderId="1" xfId="2" applyNumberFormat="1" applyFont="1" applyFill="1" applyBorder="1" applyAlignment="1" applyProtection="1">
      <alignment horizontal="center" vertical="center" wrapText="1"/>
      <protection locked="0"/>
    </xf>
    <xf numFmtId="3" fontId="5" fillId="3" borderId="1" xfId="2" applyNumberFormat="1" applyFont="1" applyFill="1" applyBorder="1" applyAlignment="1">
      <alignment horizontal="center" vertical="center" wrapText="1"/>
    </xf>
    <xf numFmtId="3" fontId="26" fillId="5" borderId="1" xfId="2" applyNumberFormat="1" applyFont="1" applyFill="1" applyBorder="1" applyAlignment="1">
      <alignment horizontal="center" vertical="center" wrapText="1"/>
    </xf>
    <xf numFmtId="3" fontId="5" fillId="6" borderId="1" xfId="2" applyNumberFormat="1" applyFont="1" applyFill="1" applyBorder="1" applyAlignment="1">
      <alignment horizontal="center" vertical="center" wrapText="1"/>
    </xf>
    <xf numFmtId="3" fontId="15" fillId="5" borderId="1" xfId="2" applyNumberFormat="1" applyFont="1" applyFill="1" applyBorder="1" applyAlignment="1">
      <alignment horizontal="center" vertical="center" wrapText="1"/>
    </xf>
    <xf numFmtId="164" fontId="5" fillId="4" borderId="1" xfId="2" applyNumberFormat="1" applyFont="1" applyFill="1" applyBorder="1" applyAlignment="1">
      <alignment horizontal="justify" vertical="center" wrapText="1"/>
    </xf>
    <xf numFmtId="164" fontId="5" fillId="4" borderId="1" xfId="2" applyNumberFormat="1" applyFont="1" applyFill="1" applyBorder="1" applyAlignment="1">
      <alignment horizontal="center" vertical="center" wrapText="1"/>
    </xf>
    <xf numFmtId="166" fontId="6" fillId="3" borderId="1" xfId="8" applyNumberFormat="1" applyFont="1" applyFill="1" applyBorder="1" applyAlignment="1" applyProtection="1">
      <alignment horizontal="center" vertical="center" wrapText="1"/>
      <protection locked="0"/>
    </xf>
    <xf numFmtId="1" fontId="6" fillId="3" borderId="1" xfId="8" applyNumberFormat="1" applyFont="1" applyFill="1" applyBorder="1" applyAlignment="1">
      <alignment horizontal="center" vertical="center" wrapText="1"/>
    </xf>
    <xf numFmtId="1" fontId="5" fillId="3" borderId="1" xfId="2" applyNumberFormat="1" applyFont="1" applyFill="1" applyBorder="1" applyAlignment="1">
      <alignment horizontal="center" vertical="center" wrapText="1"/>
    </xf>
    <xf numFmtId="1" fontId="6" fillId="3" borderId="1" xfId="2" applyNumberFormat="1" applyFont="1" applyFill="1" applyBorder="1" applyAlignment="1">
      <alignment horizontal="center" vertical="center" wrapText="1"/>
    </xf>
    <xf numFmtId="1" fontId="26" fillId="5" borderId="1" xfId="1" applyNumberFormat="1" applyFont="1" applyFill="1" applyBorder="1" applyAlignment="1">
      <alignment horizontal="center" vertical="center" wrapText="1"/>
    </xf>
    <xf numFmtId="1" fontId="15" fillId="5" borderId="1" xfId="1" applyNumberFormat="1" applyFont="1" applyFill="1" applyBorder="1" applyAlignment="1">
      <alignment horizontal="center" vertical="center" wrapText="1"/>
    </xf>
    <xf numFmtId="0" fontId="5" fillId="3" borderId="1" xfId="2" applyFont="1" applyFill="1" applyBorder="1" applyAlignment="1">
      <alignment vertical="center" wrapText="1"/>
    </xf>
    <xf numFmtId="0" fontId="6" fillId="3" borderId="1" xfId="2" applyFont="1" applyFill="1" applyBorder="1" applyAlignment="1">
      <alignment horizontal="center" vertical="center" wrapText="1"/>
    </xf>
    <xf numFmtId="9" fontId="6" fillId="3" borderId="1" xfId="2" applyNumberFormat="1" applyFont="1" applyFill="1" applyBorder="1" applyAlignment="1">
      <alignment horizontal="center" vertical="center" wrapText="1"/>
    </xf>
    <xf numFmtId="9" fontId="5" fillId="3" borderId="1" xfId="2" applyNumberFormat="1" applyFont="1" applyFill="1" applyBorder="1" applyAlignment="1">
      <alignment horizontal="left" vertical="center" wrapText="1"/>
    </xf>
    <xf numFmtId="9" fontId="5" fillId="3" borderId="1" xfId="9" applyFont="1" applyFill="1" applyBorder="1" applyAlignment="1" applyProtection="1">
      <alignment horizontal="center" vertical="center" wrapText="1"/>
      <protection locked="0"/>
    </xf>
    <xf numFmtId="9" fontId="5" fillId="3" borderId="1" xfId="2" applyNumberFormat="1" applyFont="1" applyFill="1" applyBorder="1" applyAlignment="1">
      <alignment horizontal="center" vertical="center" wrapText="1"/>
    </xf>
    <xf numFmtId="167" fontId="6" fillId="3" borderId="1" xfId="2" applyNumberFormat="1" applyFont="1" applyFill="1" applyBorder="1" applyAlignment="1">
      <alignment horizontal="center" vertical="center" wrapText="1"/>
    </xf>
    <xf numFmtId="167" fontId="5" fillId="3" borderId="1" xfId="2" applyNumberFormat="1" applyFont="1" applyFill="1" applyBorder="1" applyAlignment="1">
      <alignment horizontal="center" vertical="center" wrapText="1"/>
    </xf>
    <xf numFmtId="9" fontId="15" fillId="5" borderId="1" xfId="1" applyFont="1" applyFill="1" applyBorder="1" applyAlignment="1">
      <alignment horizontal="center" vertical="center" wrapText="1"/>
    </xf>
    <xf numFmtId="9" fontId="5" fillId="3" borderId="1" xfId="1" applyFont="1" applyFill="1" applyBorder="1" applyAlignment="1">
      <alignment horizontal="center" vertical="center" wrapText="1"/>
    </xf>
    <xf numFmtId="3" fontId="10" fillId="4" borderId="1" xfId="2" applyNumberFormat="1" applyFont="1" applyFill="1" applyBorder="1" applyAlignment="1">
      <alignment horizontal="center" vertical="center"/>
    </xf>
    <xf numFmtId="3" fontId="10" fillId="4" borderId="4" xfId="2" applyNumberFormat="1" applyFont="1" applyFill="1" applyBorder="1" applyAlignment="1">
      <alignment horizontal="center" vertical="center"/>
    </xf>
    <xf numFmtId="9" fontId="10" fillId="4" borderId="1" xfId="2" applyNumberFormat="1" applyFont="1" applyFill="1" applyBorder="1" applyAlignment="1">
      <alignment horizontal="center" vertical="center"/>
    </xf>
    <xf numFmtId="9" fontId="10" fillId="4" borderId="4" xfId="2" applyNumberFormat="1" applyFont="1" applyFill="1" applyBorder="1" applyAlignment="1">
      <alignment horizontal="center" vertical="center"/>
    </xf>
    <xf numFmtId="0" fontId="10" fillId="4" borderId="4" xfId="2" applyFont="1" applyFill="1" applyBorder="1" applyAlignment="1">
      <alignment horizontal="center" vertical="center"/>
    </xf>
    <xf numFmtId="0" fontId="10" fillId="4" borderId="1" xfId="2" applyFont="1" applyFill="1" applyBorder="1" applyAlignment="1">
      <alignment horizontal="center" vertical="center"/>
    </xf>
    <xf numFmtId="0" fontId="9" fillId="4" borderId="1" xfId="2" applyFont="1" applyFill="1" applyBorder="1" applyAlignment="1">
      <alignment horizontal="justify" vertical="top"/>
    </xf>
    <xf numFmtId="0" fontId="9" fillId="0" borderId="1" xfId="2" applyFont="1" applyBorder="1" applyAlignment="1">
      <alignment horizontal="justify" vertical="top"/>
    </xf>
    <xf numFmtId="0" fontId="9" fillId="4" borderId="1" xfId="2" applyFont="1" applyFill="1" applyBorder="1" applyAlignment="1">
      <alignment horizontal="justify" vertical="center"/>
    </xf>
    <xf numFmtId="0" fontId="9" fillId="4" borderId="1" xfId="2" applyFont="1" applyFill="1" applyBorder="1" applyAlignment="1">
      <alignment horizontal="center" vertical="center"/>
    </xf>
    <xf numFmtId="0" fontId="9" fillId="0" borderId="1" xfId="2" applyFont="1" applyBorder="1" applyAlignment="1">
      <alignment horizontal="center" vertical="center"/>
    </xf>
    <xf numFmtId="0" fontId="9" fillId="0" borderId="4" xfId="2" applyFont="1" applyBorder="1" applyAlignment="1">
      <alignment horizontal="center" vertical="center"/>
    </xf>
    <xf numFmtId="3" fontId="9" fillId="4" borderId="1" xfId="2" applyNumberFormat="1" applyFont="1" applyFill="1" applyBorder="1" applyAlignment="1">
      <alignment horizontal="center" vertical="center"/>
    </xf>
    <xf numFmtId="9" fontId="9" fillId="4" borderId="1" xfId="9" applyFont="1" applyFill="1" applyBorder="1" applyAlignment="1">
      <alignment horizontal="center" vertical="center"/>
    </xf>
    <xf numFmtId="9" fontId="9" fillId="0" borderId="4" xfId="3" applyFont="1" applyBorder="1" applyAlignment="1">
      <alignment horizontal="center" vertical="center"/>
    </xf>
    <xf numFmtId="9" fontId="9" fillId="4" borderId="1" xfId="1" applyFont="1" applyFill="1" applyBorder="1" applyAlignment="1">
      <alignment horizontal="center" vertical="center"/>
    </xf>
    <xf numFmtId="0" fontId="9" fillId="0" borderId="1" xfId="2" applyFont="1" applyBorder="1" applyAlignment="1">
      <alignment horizontal="justify" vertical="center"/>
    </xf>
    <xf numFmtId="0" fontId="9" fillId="4" borderId="4" xfId="2" applyFont="1" applyFill="1" applyBorder="1" applyAlignment="1">
      <alignment horizontal="center" vertical="center"/>
    </xf>
    <xf numFmtId="0" fontId="10" fillId="4" borderId="1" xfId="2" applyFont="1" applyFill="1" applyBorder="1" applyAlignment="1">
      <alignment horizontal="justify" vertical="center"/>
    </xf>
    <xf numFmtId="9" fontId="10" fillId="0" borderId="4" xfId="2" applyNumberFormat="1" applyFont="1" applyBorder="1" applyAlignment="1">
      <alignment horizontal="center" vertical="center"/>
    </xf>
    <xf numFmtId="0" fontId="10" fillId="0" borderId="4" xfId="2" applyFont="1" applyBorder="1" applyAlignment="1">
      <alignment horizontal="center" vertical="center"/>
    </xf>
    <xf numFmtId="167" fontId="9" fillId="4" borderId="1" xfId="1" applyNumberFormat="1" applyFont="1" applyFill="1" applyBorder="1" applyAlignment="1">
      <alignment horizontal="center" vertical="center"/>
    </xf>
    <xf numFmtId="3" fontId="9" fillId="4" borderId="1" xfId="2" applyNumberFormat="1" applyFont="1" applyFill="1" applyBorder="1" applyAlignment="1">
      <alignment horizontal="justify" vertical="top"/>
    </xf>
    <xf numFmtId="168" fontId="10" fillId="4" borderId="1" xfId="2" applyNumberFormat="1" applyFont="1" applyFill="1" applyBorder="1" applyAlignment="1">
      <alignment horizontal="center" vertical="center"/>
    </xf>
    <xf numFmtId="1" fontId="10" fillId="4" borderId="1" xfId="2" applyNumberFormat="1" applyFont="1" applyFill="1" applyBorder="1" applyAlignment="1">
      <alignment horizontal="center" vertical="center"/>
    </xf>
    <xf numFmtId="1" fontId="10" fillId="4" borderId="4" xfId="2" applyNumberFormat="1" applyFont="1" applyFill="1" applyBorder="1" applyAlignment="1">
      <alignment horizontal="center" vertical="center"/>
    </xf>
    <xf numFmtId="9" fontId="10" fillId="4" borderId="1" xfId="1" applyFont="1" applyFill="1" applyBorder="1" applyAlignment="1">
      <alignment horizontal="center" vertical="center"/>
    </xf>
    <xf numFmtId="3" fontId="9" fillId="4" borderId="1" xfId="0" applyNumberFormat="1" applyFont="1" applyFill="1" applyBorder="1" applyAlignment="1">
      <alignment horizontal="justify" vertical="top" wrapText="1"/>
    </xf>
    <xf numFmtId="1" fontId="5" fillId="3" borderId="1" xfId="1" applyNumberFormat="1" applyFont="1" applyFill="1" applyBorder="1" applyAlignment="1">
      <alignment horizontal="center" vertical="center" wrapText="1"/>
    </xf>
    <xf numFmtId="3" fontId="9" fillId="4" borderId="1" xfId="2" applyNumberFormat="1" applyFont="1" applyFill="1" applyBorder="1" applyAlignment="1">
      <alignment horizontal="left" vertical="center" wrapText="1"/>
    </xf>
    <xf numFmtId="9" fontId="9" fillId="4" borderId="1" xfId="1" applyFont="1" applyFill="1" applyBorder="1" applyAlignment="1">
      <alignment horizontal="left" vertical="center" wrapText="1"/>
    </xf>
    <xf numFmtId="167" fontId="9" fillId="4" borderId="1" xfId="1" applyNumberFormat="1" applyFont="1" applyFill="1" applyBorder="1" applyAlignment="1">
      <alignment horizontal="left" vertical="center" wrapText="1"/>
    </xf>
    <xf numFmtId="0" fontId="2" fillId="0" borderId="0" xfId="2" applyAlignment="1">
      <alignment horizontal="center" vertical="center"/>
    </xf>
    <xf numFmtId="0" fontId="2" fillId="0" borderId="0" xfId="2" applyAlignment="1">
      <alignment wrapText="1"/>
    </xf>
    <xf numFmtId="3" fontId="9" fillId="4" borderId="1" xfId="2" applyNumberFormat="1" applyFont="1" applyFill="1" applyBorder="1" applyAlignment="1">
      <alignment horizontal="justify" vertical="top" wrapText="1"/>
    </xf>
    <xf numFmtId="0" fontId="9" fillId="4" borderId="1" xfId="2" applyFont="1" applyFill="1" applyBorder="1" applyAlignment="1">
      <alignment horizontal="justify" vertical="top" wrapText="1"/>
    </xf>
    <xf numFmtId="0" fontId="9" fillId="4" borderId="1" xfId="2" applyFont="1" applyFill="1" applyBorder="1" applyAlignment="1">
      <alignment horizontal="left" vertical="center" wrapText="1"/>
    </xf>
    <xf numFmtId="9" fontId="9" fillId="4" borderId="1" xfId="9" applyFont="1" applyFill="1" applyBorder="1" applyAlignment="1">
      <alignment horizontal="left" vertical="center" wrapText="1"/>
    </xf>
    <xf numFmtId="9" fontId="10" fillId="4" borderId="1" xfId="2" applyNumberFormat="1" applyFont="1" applyFill="1" applyBorder="1" applyAlignment="1">
      <alignment horizontal="left" vertical="center" wrapText="1"/>
    </xf>
    <xf numFmtId="0" fontId="10" fillId="4" borderId="1" xfId="2" applyFont="1" applyFill="1" applyBorder="1" applyAlignment="1">
      <alignment horizontal="left" vertical="center" wrapText="1"/>
    </xf>
    <xf numFmtId="3" fontId="10" fillId="4" borderId="1" xfId="2" applyNumberFormat="1" applyFont="1" applyFill="1" applyBorder="1" applyAlignment="1">
      <alignment horizontal="left" vertical="center" wrapText="1"/>
    </xf>
    <xf numFmtId="1" fontId="10" fillId="4" borderId="1" xfId="2" applyNumberFormat="1" applyFont="1" applyFill="1" applyBorder="1" applyAlignment="1">
      <alignment horizontal="left" vertical="center" wrapText="1"/>
    </xf>
    <xf numFmtId="9" fontId="9" fillId="4" borderId="1" xfId="9" applyFont="1" applyFill="1" applyBorder="1" applyAlignment="1">
      <alignment horizontal="justify" vertical="top" wrapText="1"/>
    </xf>
    <xf numFmtId="9" fontId="10" fillId="4" borderId="1" xfId="2" applyNumberFormat="1" applyFont="1" applyFill="1" applyBorder="1" applyAlignment="1">
      <alignment horizontal="justify" vertical="top" wrapText="1"/>
    </xf>
    <xf numFmtId="0" fontId="10" fillId="4" borderId="1" xfId="2" applyFont="1" applyFill="1" applyBorder="1" applyAlignment="1">
      <alignment horizontal="justify" vertical="top" wrapText="1"/>
    </xf>
    <xf numFmtId="3" fontId="10" fillId="4" borderId="1" xfId="2" applyNumberFormat="1" applyFont="1" applyFill="1" applyBorder="1" applyAlignment="1">
      <alignment horizontal="justify" vertical="top" wrapText="1"/>
    </xf>
    <xf numFmtId="1" fontId="10" fillId="4" borderId="1" xfId="2" applyNumberFormat="1" applyFont="1" applyFill="1" applyBorder="1" applyAlignment="1">
      <alignment horizontal="justify" vertical="top" wrapText="1"/>
    </xf>
    <xf numFmtId="3" fontId="9" fillId="4" borderId="1" xfId="2" applyNumberFormat="1" applyFont="1" applyFill="1" applyBorder="1" applyAlignment="1">
      <alignment horizontal="center" vertical="center" wrapText="1"/>
    </xf>
    <xf numFmtId="9" fontId="9" fillId="4" borderId="1" xfId="1" applyFont="1" applyFill="1" applyBorder="1" applyAlignment="1">
      <alignment horizontal="center" vertical="center" wrapText="1"/>
    </xf>
    <xf numFmtId="1" fontId="9" fillId="4" borderId="1" xfId="1" applyNumberFormat="1" applyFont="1" applyFill="1" applyBorder="1" applyAlignment="1">
      <alignment horizontal="center" vertical="center" wrapText="1"/>
    </xf>
    <xf numFmtId="9" fontId="9" fillId="7" borderId="1" xfId="1" applyFont="1" applyFill="1" applyBorder="1" applyAlignment="1">
      <alignment horizontal="center" vertical="center" wrapText="1"/>
    </xf>
    <xf numFmtId="0" fontId="9" fillId="8" borderId="1" xfId="2" applyFont="1" applyFill="1" applyBorder="1" applyAlignment="1">
      <alignment horizontal="center" vertical="center"/>
    </xf>
    <xf numFmtId="9" fontId="9" fillId="8" borderId="1" xfId="2" applyNumberFormat="1" applyFont="1" applyFill="1" applyBorder="1" applyAlignment="1">
      <alignment horizontal="center" vertical="center"/>
    </xf>
    <xf numFmtId="9" fontId="10" fillId="8" borderId="1" xfId="2" applyNumberFormat="1" applyFont="1" applyFill="1" applyBorder="1" applyAlignment="1">
      <alignment horizontal="center" vertical="center"/>
    </xf>
    <xf numFmtId="0" fontId="10" fillId="8" borderId="1" xfId="2" applyFont="1" applyFill="1" applyBorder="1" applyAlignment="1">
      <alignment horizontal="center" vertical="center"/>
    </xf>
    <xf numFmtId="3" fontId="10" fillId="8" borderId="1" xfId="2" applyNumberFormat="1" applyFont="1" applyFill="1" applyBorder="1" applyAlignment="1">
      <alignment horizontal="center" vertical="center"/>
    </xf>
    <xf numFmtId="3" fontId="9" fillId="8" borderId="1" xfId="2" applyNumberFormat="1" applyFont="1" applyFill="1" applyBorder="1" applyAlignment="1">
      <alignment horizontal="center" vertical="center"/>
    </xf>
    <xf numFmtId="9" fontId="9" fillId="8" borderId="1" xfId="1" applyFont="1" applyFill="1" applyBorder="1" applyAlignment="1">
      <alignment horizontal="center" vertical="center"/>
    </xf>
    <xf numFmtId="9" fontId="10" fillId="4" borderId="1" xfId="1" applyFont="1" applyFill="1" applyBorder="1" applyAlignment="1">
      <alignment horizontal="left" vertical="center" wrapText="1"/>
    </xf>
    <xf numFmtId="3" fontId="9" fillId="4" borderId="1" xfId="2" applyNumberFormat="1" applyFont="1" applyFill="1" applyBorder="1" applyAlignment="1">
      <alignment horizontal="justify" vertical="center" wrapText="1"/>
    </xf>
    <xf numFmtId="1" fontId="9" fillId="4" borderId="1" xfId="2" applyNumberFormat="1" applyFont="1" applyFill="1" applyBorder="1" applyAlignment="1">
      <alignment horizontal="center" vertical="center" wrapText="1"/>
    </xf>
    <xf numFmtId="167" fontId="9" fillId="4" borderId="1" xfId="1" applyNumberFormat="1" applyFont="1" applyFill="1" applyBorder="1" applyAlignment="1">
      <alignment horizontal="center" vertical="center" wrapText="1"/>
    </xf>
    <xf numFmtId="3" fontId="13" fillId="2" borderId="18" xfId="0" applyNumberFormat="1" applyFont="1" applyFill="1" applyBorder="1" applyAlignment="1">
      <alignment horizontal="center" vertical="center" wrapText="1"/>
    </xf>
    <xf numFmtId="3" fontId="13" fillId="2" borderId="6" xfId="0" applyNumberFormat="1" applyFont="1" applyFill="1" applyBorder="1" applyAlignment="1">
      <alignment horizontal="center" vertical="center" wrapText="1"/>
    </xf>
    <xf numFmtId="3" fontId="13" fillId="2" borderId="19" xfId="0" applyNumberFormat="1" applyFont="1" applyFill="1" applyBorder="1" applyAlignment="1">
      <alignment horizontal="center" vertical="center" wrapText="1"/>
    </xf>
    <xf numFmtId="3" fontId="13" fillId="2" borderId="17" xfId="0" applyNumberFormat="1" applyFont="1" applyFill="1" applyBorder="1" applyAlignment="1">
      <alignment horizontal="center" vertical="center" wrapText="1"/>
    </xf>
    <xf numFmtId="0" fontId="18" fillId="0" borderId="16" xfId="0" applyFont="1" applyBorder="1" applyAlignment="1">
      <alignment horizontal="justify" vertical="center" wrapText="1"/>
    </xf>
    <xf numFmtId="0" fontId="18" fillId="0" borderId="15" xfId="0" applyFont="1" applyBorder="1" applyAlignment="1">
      <alignment horizontal="justify" vertical="center" wrapText="1"/>
    </xf>
    <xf numFmtId="0" fontId="18" fillId="0" borderId="14" xfId="0" applyFont="1" applyBorder="1" applyAlignment="1">
      <alignment horizontal="justify" vertical="center" wrapText="1"/>
    </xf>
    <xf numFmtId="3" fontId="13" fillId="2" borderId="4" xfId="0" applyNumberFormat="1" applyFont="1" applyFill="1" applyBorder="1" applyAlignment="1">
      <alignment horizontal="center" vertical="center" wrapText="1"/>
    </xf>
    <xf numFmtId="3" fontId="13" fillId="2" borderId="13" xfId="0" applyNumberFormat="1" applyFont="1" applyFill="1" applyBorder="1" applyAlignment="1">
      <alignment horizontal="center" vertical="center" wrapText="1"/>
    </xf>
    <xf numFmtId="0" fontId="18" fillId="3" borderId="13" xfId="0" applyFont="1" applyFill="1" applyBorder="1" applyAlignment="1">
      <alignment horizontal="justify" vertical="center" wrapText="1"/>
    </xf>
    <xf numFmtId="164" fontId="13" fillId="2" borderId="18" xfId="0" applyNumberFormat="1" applyFont="1" applyFill="1" applyBorder="1" applyAlignment="1">
      <alignment horizontal="center" vertical="center" wrapText="1"/>
    </xf>
    <xf numFmtId="164" fontId="13" fillId="2" borderId="6" xfId="0" applyNumberFormat="1" applyFont="1" applyFill="1" applyBorder="1" applyAlignment="1">
      <alignment horizontal="center" vertical="center" wrapText="1"/>
    </xf>
    <xf numFmtId="0" fontId="17" fillId="0" borderId="11" xfId="0" applyFont="1" applyBorder="1" applyAlignment="1">
      <alignment horizontal="justify" vertical="center"/>
    </xf>
    <xf numFmtId="0" fontId="17" fillId="0" borderId="10" xfId="0" applyFont="1" applyBorder="1" applyAlignment="1">
      <alignment horizontal="justify" vertical="center"/>
    </xf>
    <xf numFmtId="0" fontId="16" fillId="0" borderId="0" xfId="0" applyFont="1" applyAlignment="1">
      <alignment horizontal="center" wrapText="1"/>
    </xf>
    <xf numFmtId="3" fontId="13" fillId="2" borderId="9" xfId="0" applyNumberFormat="1" applyFont="1" applyFill="1" applyBorder="1" applyAlignment="1">
      <alignment horizontal="center" vertical="center" wrapText="1"/>
    </xf>
    <xf numFmtId="3" fontId="13" fillId="2" borderId="7" xfId="0" applyNumberFormat="1" applyFont="1" applyFill="1" applyBorder="1" applyAlignment="1">
      <alignment horizontal="center" vertical="center" wrapText="1"/>
    </xf>
    <xf numFmtId="3" fontId="25" fillId="2" borderId="1" xfId="2" applyNumberFormat="1" applyFont="1" applyFill="1" applyBorder="1" applyAlignment="1">
      <alignment horizontal="center" vertical="center" wrapText="1"/>
    </xf>
    <xf numFmtId="0" fontId="23" fillId="0" borderId="1" xfId="2" applyFont="1" applyBorder="1" applyAlignment="1">
      <alignment horizontal="center" vertical="center"/>
    </xf>
    <xf numFmtId="164" fontId="25" fillId="2" borderId="1" xfId="2" applyNumberFormat="1" applyFont="1" applyFill="1" applyBorder="1" applyAlignment="1">
      <alignment horizontal="center" vertical="center" wrapText="1"/>
    </xf>
    <xf numFmtId="0" fontId="9" fillId="4" borderId="1" xfId="2" applyFont="1" applyFill="1" applyBorder="1" applyAlignment="1">
      <alignment horizontal="justify" vertical="top"/>
    </xf>
    <xf numFmtId="0" fontId="9" fillId="4" borderId="2" xfId="2" applyFont="1" applyFill="1" applyBorder="1" applyAlignment="1">
      <alignment vertical="top"/>
    </xf>
    <xf numFmtId="0" fontId="9" fillId="4" borderId="3" xfId="2" applyFont="1" applyFill="1" applyBorder="1" applyAlignment="1">
      <alignment vertical="top"/>
    </xf>
    <xf numFmtId="0" fontId="27" fillId="0" borderId="0" xfId="2" applyFont="1" applyAlignment="1">
      <alignment horizontal="center" vertical="center" wrapText="1"/>
    </xf>
    <xf numFmtId="0" fontId="27" fillId="0" borderId="5" xfId="2" applyFont="1" applyBorder="1" applyAlignment="1">
      <alignment horizontal="center" vertical="center" wrapText="1"/>
    </xf>
  </cellXfs>
  <cellStyles count="10">
    <cellStyle name="Hipervínculo" xfId="5" builtinId="8"/>
    <cellStyle name="Normal" xfId="0" builtinId="0"/>
    <cellStyle name="Normal 2" xfId="2" xr:uid="{00000000-0005-0000-0000-000002000000}"/>
    <cellStyle name="Normal 2 2" xfId="4" xr:uid="{00000000-0005-0000-0000-000003000000}"/>
    <cellStyle name="Normal 2 2 2" xfId="8" xr:uid="{00000000-0005-0000-0000-000004000000}"/>
    <cellStyle name="Normal 2 3" xfId="6" xr:uid="{00000000-0005-0000-0000-000005000000}"/>
    <cellStyle name="Normal 3" xfId="7" xr:uid="{00000000-0005-0000-0000-000006000000}"/>
    <cellStyle name="Porcentaje" xfId="1" builtinId="5"/>
    <cellStyle name="Porcentaje 2" xfId="3" xr:uid="{00000000-0005-0000-0000-000008000000}"/>
    <cellStyle name="Porcentaje 2 2"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xdr:col>
      <xdr:colOff>2444750</xdr:colOff>
      <xdr:row>3</xdr:row>
      <xdr:rowOff>38100</xdr:rowOff>
    </xdr:from>
    <xdr:ext cx="1423827" cy="914400"/>
    <xdr:pic>
      <xdr:nvPicPr>
        <xdr:cNvPr id="3" name="Imagen 2">
          <a:extLst>
            <a:ext uri="{FF2B5EF4-FFF2-40B4-BE49-F238E27FC236}">
              <a16:creationId xmlns:a16="http://schemas.microsoft.com/office/drawing/2014/main" id="{1E795B3D-CD35-482A-9749-7299D36CF70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2825" y="609600"/>
          <a:ext cx="1423827" cy="914400"/>
        </a:xfrm>
        <a:prstGeom prst="rect">
          <a:avLst/>
        </a:prstGeom>
        <a:noFill/>
        <a:ln>
          <a:noFill/>
        </a:ln>
      </xdr:spPr>
    </xdr:pic>
    <xdr:clientData/>
  </xdr:oneCellAnchor>
  <xdr:oneCellAnchor>
    <xdr:from>
      <xdr:col>5</xdr:col>
      <xdr:colOff>190500</xdr:colOff>
      <xdr:row>3</xdr:row>
      <xdr:rowOff>76200</xdr:rowOff>
    </xdr:from>
    <xdr:ext cx="2444750" cy="908050"/>
    <xdr:pic>
      <xdr:nvPicPr>
        <xdr:cNvPr id="4" name="Imagen 3" descr="Servicio de Empleo">
          <a:extLst>
            <a:ext uri="{FF2B5EF4-FFF2-40B4-BE49-F238E27FC236}">
              <a16:creationId xmlns:a16="http://schemas.microsoft.com/office/drawing/2014/main" id="{C9D88AAC-5555-4E44-BA22-7D395BA319A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0" y="647700"/>
          <a:ext cx="2444750" cy="908050"/>
        </a:xfrm>
        <a:prstGeom prst="rect">
          <a:avLst/>
        </a:prstGeom>
        <a:noFill/>
        <a:ln>
          <a:noFill/>
        </a:ln>
      </xdr:spPr>
    </xdr:pic>
    <xdr:clientData/>
  </xdr:oneCellAnchor>
  <xdr:oneCellAnchor>
    <xdr:from>
      <xdr:col>8</xdr:col>
      <xdr:colOff>514350</xdr:colOff>
      <xdr:row>3</xdr:row>
      <xdr:rowOff>73025</xdr:rowOff>
    </xdr:from>
    <xdr:ext cx="2805921" cy="889000"/>
    <xdr:pic>
      <xdr:nvPicPr>
        <xdr:cNvPr id="5" name="Imagen 4">
          <a:extLst>
            <a:ext uri="{FF2B5EF4-FFF2-40B4-BE49-F238E27FC236}">
              <a16:creationId xmlns:a16="http://schemas.microsoft.com/office/drawing/2014/main" id="{96A57124-E649-4827-8D76-78FA569672C1}"/>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782300" y="892175"/>
          <a:ext cx="2805921" cy="889000"/>
        </a:xfrm>
        <a:prstGeom prst="rect">
          <a:avLst/>
        </a:prstGeom>
      </xdr:spPr>
    </xdr:pic>
    <xdr:clientData/>
  </xdr:oneCellAnchor>
  <xdr:twoCellAnchor>
    <xdr:from>
      <xdr:col>11</xdr:col>
      <xdr:colOff>25400</xdr:colOff>
      <xdr:row>3</xdr:row>
      <xdr:rowOff>133350</xdr:rowOff>
    </xdr:from>
    <xdr:to>
      <xdr:col>11</xdr:col>
      <xdr:colOff>2529726</xdr:colOff>
      <xdr:row>7</xdr:row>
      <xdr:rowOff>17696</xdr:rowOff>
    </xdr:to>
    <xdr:pic>
      <xdr:nvPicPr>
        <xdr:cNvPr id="6" name="7 Imagen" descr="_1_09D5CC3C09D5C9D00051771305257E52">
          <a:extLst>
            <a:ext uri="{FF2B5EF4-FFF2-40B4-BE49-F238E27FC236}">
              <a16:creationId xmlns:a16="http://schemas.microsoft.com/office/drawing/2014/main" id="{850DCF2B-AD89-44A5-8E1B-0E76C524CEF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69400" y="704850"/>
          <a:ext cx="732676" cy="646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15</xdr:col>
      <xdr:colOff>742950</xdr:colOff>
      <xdr:row>2</xdr:row>
      <xdr:rowOff>133350</xdr:rowOff>
    </xdr:from>
    <xdr:ext cx="3022636" cy="1045360"/>
    <xdr:pic>
      <xdr:nvPicPr>
        <xdr:cNvPr id="7" name="Imagen 6" descr="Administradora Colombiana de Pensiones">
          <a:extLst>
            <a:ext uri="{FF2B5EF4-FFF2-40B4-BE49-F238E27FC236}">
              <a16:creationId xmlns:a16="http://schemas.microsoft.com/office/drawing/2014/main" id="{3C2E193B-B00F-4CCA-9607-FBE40232CD82}"/>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934950" y="514350"/>
          <a:ext cx="3022636" cy="104536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142874</xdr:colOff>
      <xdr:row>0</xdr:row>
      <xdr:rowOff>123825</xdr:rowOff>
    </xdr:from>
    <xdr:to>
      <xdr:col>1</xdr:col>
      <xdr:colOff>485774</xdr:colOff>
      <xdr:row>2</xdr:row>
      <xdr:rowOff>371475</xdr:rowOff>
    </xdr:to>
    <xdr:pic>
      <xdr:nvPicPr>
        <xdr:cNvPr id="2" name="Imagen 1">
          <a:extLst>
            <a:ext uri="{FF2B5EF4-FFF2-40B4-BE49-F238E27FC236}">
              <a16:creationId xmlns:a16="http://schemas.microsoft.com/office/drawing/2014/main" id="{0C77C445-7396-4128-A6E7-EF693F686B0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4" y="123825"/>
          <a:ext cx="2409825" cy="552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270782</xdr:colOff>
      <xdr:row>1</xdr:row>
      <xdr:rowOff>1361</xdr:rowOff>
    </xdr:from>
    <xdr:to>
      <xdr:col>1</xdr:col>
      <xdr:colOff>231321</xdr:colOff>
      <xdr:row>2</xdr:row>
      <xdr:rowOff>612321</xdr:rowOff>
    </xdr:to>
    <xdr:pic>
      <xdr:nvPicPr>
        <xdr:cNvPr id="2" name="Imagen 1">
          <a:extLst>
            <a:ext uri="{FF2B5EF4-FFF2-40B4-BE49-F238E27FC236}">
              <a16:creationId xmlns:a16="http://schemas.microsoft.com/office/drawing/2014/main" id="{5445CA93-845F-45ED-AA65-477754783B6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782" y="191861"/>
          <a:ext cx="3566432" cy="77424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rlon.torres@orgsolidarias.gov.co" TargetMode="External"/><Relationship Id="rId3" Type="http://schemas.openxmlformats.org/officeDocument/2006/relationships/hyperlink" Target="mailto:ehyder.barbosa@orgsolidarias.gov.co" TargetMode="External"/><Relationship Id="rId7" Type="http://schemas.openxmlformats.org/officeDocument/2006/relationships/hyperlink" Target="mailto:maribel.reyes@orgsolidarias.gov.co" TargetMode="External"/><Relationship Id="rId2" Type="http://schemas.openxmlformats.org/officeDocument/2006/relationships/hyperlink" Target="mailto:ehyder.barbosa@orgsolidarias.gov.co" TargetMode="External"/><Relationship Id="rId1" Type="http://schemas.openxmlformats.org/officeDocument/2006/relationships/hyperlink" Target="mailto:ehyder.barbosa@orgsolidarias.gov.co" TargetMode="External"/><Relationship Id="rId6" Type="http://schemas.openxmlformats.org/officeDocument/2006/relationships/hyperlink" Target="mailto:maribel.reyes@orgsolidarias.gov.co" TargetMode="External"/><Relationship Id="rId11" Type="http://schemas.openxmlformats.org/officeDocument/2006/relationships/drawing" Target="../drawings/drawing1.xml"/><Relationship Id="rId5" Type="http://schemas.openxmlformats.org/officeDocument/2006/relationships/hyperlink" Target="mailto:maribel.reyes@orgsolidarias.gov.co" TargetMode="External"/><Relationship Id="rId10" Type="http://schemas.openxmlformats.org/officeDocument/2006/relationships/printerSettings" Target="../printerSettings/printerSettings1.bin"/><Relationship Id="rId4" Type="http://schemas.openxmlformats.org/officeDocument/2006/relationships/hyperlink" Target="mailto:ehyder.barbosa@orgsolidarias.gov.co" TargetMode="External"/><Relationship Id="rId9" Type="http://schemas.openxmlformats.org/officeDocument/2006/relationships/hyperlink" Target="mailto:maribel.reyes@orgsolidarias.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9"/>
  <sheetViews>
    <sheetView topLeftCell="A15" zoomScale="50" zoomScaleNormal="50" workbookViewId="0">
      <selection activeCell="I19" sqref="I19"/>
    </sheetView>
  </sheetViews>
  <sheetFormatPr baseColWidth="10" defaultRowHeight="16.5" x14ac:dyDescent="0.3"/>
  <cols>
    <col min="1" max="1" width="22.42578125" style="10" customWidth="1"/>
    <col min="2" max="2" width="33.85546875" style="8" customWidth="1"/>
    <col min="3" max="3" width="35.42578125" style="8" customWidth="1"/>
    <col min="4" max="4" width="13.42578125" style="8" customWidth="1"/>
    <col min="5" max="5" width="11.5703125" style="8" customWidth="1"/>
    <col min="6" max="6" width="13.28515625" style="9" customWidth="1"/>
    <col min="7" max="7" width="11.5703125" style="9" customWidth="1"/>
    <col min="8" max="8" width="11.7109375" style="9" customWidth="1"/>
    <col min="9" max="9" width="17.42578125" style="9" customWidth="1"/>
    <col min="10" max="10" width="56.42578125" style="9" customWidth="1"/>
    <col min="11" max="16" width="56.42578125" style="8" customWidth="1"/>
    <col min="17" max="17" width="25.85546875" style="8" customWidth="1"/>
    <col min="18" max="18" width="28.42578125" style="8" customWidth="1"/>
    <col min="19" max="19" width="33.140625" style="8" customWidth="1"/>
  </cols>
  <sheetData>
    <row r="1" spans="1:21" ht="14.45" customHeight="1" x14ac:dyDescent="0.3">
      <c r="D1" s="153" t="s">
        <v>121</v>
      </c>
      <c r="E1" s="153"/>
      <c r="F1" s="153"/>
      <c r="G1" s="153"/>
      <c r="H1" s="153"/>
    </row>
    <row r="2" spans="1:21" ht="33.6" customHeight="1" x14ac:dyDescent="0.3">
      <c r="D2" s="153"/>
      <c r="E2" s="153"/>
      <c r="F2" s="153"/>
      <c r="G2" s="153"/>
      <c r="H2" s="153"/>
    </row>
    <row r="3" spans="1:21" x14ac:dyDescent="0.3">
      <c r="D3" s="153"/>
      <c r="E3" s="153"/>
      <c r="F3" s="153"/>
      <c r="G3" s="153"/>
      <c r="H3" s="153"/>
    </row>
    <row r="7" spans="1:21" ht="26.1" customHeight="1" x14ac:dyDescent="0.3">
      <c r="K7" s="8">
        <v>1</v>
      </c>
    </row>
    <row r="8" spans="1:21" ht="30.6" customHeight="1" thickBot="1" x14ac:dyDescent="0.35"/>
    <row r="9" spans="1:21" ht="30.6" customHeight="1" x14ac:dyDescent="0.25">
      <c r="A9" s="154" t="s">
        <v>120</v>
      </c>
      <c r="B9" s="139" t="s">
        <v>119</v>
      </c>
      <c r="C9" s="149" t="s">
        <v>0</v>
      </c>
      <c r="D9" s="139" t="s">
        <v>1</v>
      </c>
      <c r="E9" s="139" t="s">
        <v>2</v>
      </c>
      <c r="F9" s="139" t="s">
        <v>118</v>
      </c>
      <c r="G9" s="149" t="s">
        <v>117</v>
      </c>
      <c r="H9" s="139" t="s">
        <v>116</v>
      </c>
      <c r="I9" s="146" t="s">
        <v>115</v>
      </c>
      <c r="J9" s="147"/>
      <c r="K9" s="139" t="s">
        <v>114</v>
      </c>
      <c r="L9" s="139" t="s">
        <v>113</v>
      </c>
      <c r="M9" s="139" t="s">
        <v>112</v>
      </c>
      <c r="N9" s="139" t="s">
        <v>111</v>
      </c>
      <c r="O9" s="139" t="s">
        <v>110</v>
      </c>
      <c r="P9" s="139" t="s">
        <v>109</v>
      </c>
      <c r="Q9" s="139" t="s">
        <v>108</v>
      </c>
      <c r="R9" s="139" t="s">
        <v>107</v>
      </c>
      <c r="S9" s="141" t="s">
        <v>106</v>
      </c>
    </row>
    <row r="10" spans="1:21" ht="45.6" customHeight="1" x14ac:dyDescent="0.25">
      <c r="A10" s="155"/>
      <c r="B10" s="140"/>
      <c r="C10" s="150"/>
      <c r="D10" s="140"/>
      <c r="E10" s="140"/>
      <c r="F10" s="140"/>
      <c r="G10" s="150"/>
      <c r="H10" s="140"/>
      <c r="I10" s="14" t="s">
        <v>105</v>
      </c>
      <c r="J10" s="14" t="s">
        <v>104</v>
      </c>
      <c r="K10" s="140"/>
      <c r="L10" s="140"/>
      <c r="M10" s="140"/>
      <c r="N10" s="140"/>
      <c r="O10" s="140"/>
      <c r="P10" s="140"/>
      <c r="Q10" s="140"/>
      <c r="R10" s="140"/>
      <c r="S10" s="142"/>
    </row>
    <row r="11" spans="1:21" ht="299.25" x14ac:dyDescent="0.25">
      <c r="A11" s="151"/>
      <c r="B11" s="148" t="s">
        <v>103</v>
      </c>
      <c r="C11" s="15" t="s">
        <v>5</v>
      </c>
      <c r="D11" s="15" t="s">
        <v>6</v>
      </c>
      <c r="E11" s="15" t="s">
        <v>7</v>
      </c>
      <c r="F11" s="16">
        <v>1179</v>
      </c>
      <c r="G11" s="16">
        <v>1600</v>
      </c>
      <c r="H11" s="17">
        <v>400</v>
      </c>
      <c r="I11" s="18">
        <v>200</v>
      </c>
      <c r="J11" s="19" t="s">
        <v>102</v>
      </c>
      <c r="K11" s="15" t="s">
        <v>84</v>
      </c>
      <c r="L11" s="15" t="s">
        <v>81</v>
      </c>
      <c r="M11" s="15" t="s">
        <v>80</v>
      </c>
      <c r="N11" s="20" t="s">
        <v>97</v>
      </c>
      <c r="O11" s="20" t="s">
        <v>82</v>
      </c>
      <c r="P11" s="21" t="s">
        <v>72</v>
      </c>
      <c r="Q11" s="15" t="s">
        <v>95</v>
      </c>
      <c r="R11" s="20" t="s">
        <v>94</v>
      </c>
      <c r="S11" s="22" t="s">
        <v>93</v>
      </c>
      <c r="T11" s="23"/>
      <c r="U11" s="11"/>
    </row>
    <row r="12" spans="1:21" ht="141.75" x14ac:dyDescent="0.25">
      <c r="A12" s="151"/>
      <c r="B12" s="148"/>
      <c r="C12" s="24" t="s">
        <v>8</v>
      </c>
      <c r="D12" s="25" t="s">
        <v>9</v>
      </c>
      <c r="E12" s="25" t="s">
        <v>10</v>
      </c>
      <c r="F12" s="26">
        <v>8011</v>
      </c>
      <c r="G12" s="26">
        <v>24000</v>
      </c>
      <c r="H12" s="26">
        <v>6000</v>
      </c>
      <c r="I12" s="26">
        <v>4170</v>
      </c>
      <c r="J12" s="27" t="s">
        <v>101</v>
      </c>
      <c r="K12" s="25" t="s">
        <v>84</v>
      </c>
      <c r="L12" s="25" t="s">
        <v>81</v>
      </c>
      <c r="M12" s="25" t="s">
        <v>80</v>
      </c>
      <c r="N12" s="25" t="s">
        <v>97</v>
      </c>
      <c r="O12" s="25" t="s">
        <v>82</v>
      </c>
      <c r="P12" s="25" t="s">
        <v>72</v>
      </c>
      <c r="Q12" s="25" t="s">
        <v>95</v>
      </c>
      <c r="R12" s="25" t="s">
        <v>94</v>
      </c>
      <c r="S12" s="28" t="s">
        <v>93</v>
      </c>
      <c r="T12" s="23"/>
      <c r="U12" s="11"/>
    </row>
    <row r="13" spans="1:21" ht="236.25" x14ac:dyDescent="0.25">
      <c r="A13" s="151"/>
      <c r="B13" s="148"/>
      <c r="C13" s="15" t="s">
        <v>11</v>
      </c>
      <c r="D13" s="15" t="s">
        <v>6</v>
      </c>
      <c r="E13" s="29" t="s">
        <v>10</v>
      </c>
      <c r="F13" s="30">
        <v>8</v>
      </c>
      <c r="G13" s="17">
        <v>40</v>
      </c>
      <c r="H13" s="17">
        <v>10</v>
      </c>
      <c r="I13" s="31">
        <v>5</v>
      </c>
      <c r="J13" s="32" t="s">
        <v>100</v>
      </c>
      <c r="K13" s="15" t="s">
        <v>84</v>
      </c>
      <c r="L13" s="15" t="s">
        <v>81</v>
      </c>
      <c r="M13" s="15" t="s">
        <v>80</v>
      </c>
      <c r="N13" s="20" t="s">
        <v>97</v>
      </c>
      <c r="O13" s="20" t="s">
        <v>82</v>
      </c>
      <c r="P13" s="21" t="s">
        <v>72</v>
      </c>
      <c r="Q13" s="15" t="s">
        <v>95</v>
      </c>
      <c r="R13" s="20" t="s">
        <v>94</v>
      </c>
      <c r="S13" s="22" t="s">
        <v>93</v>
      </c>
      <c r="T13" s="23"/>
      <c r="U13" s="11"/>
    </row>
    <row r="14" spans="1:21" ht="393.75" x14ac:dyDescent="0.25">
      <c r="A14" s="151"/>
      <c r="B14" s="143" t="s">
        <v>99</v>
      </c>
      <c r="C14" s="24" t="s">
        <v>12</v>
      </c>
      <c r="D14" s="25" t="s">
        <v>6</v>
      </c>
      <c r="E14" s="25" t="s">
        <v>13</v>
      </c>
      <c r="F14" s="26">
        <v>3</v>
      </c>
      <c r="G14" s="26">
        <v>8</v>
      </c>
      <c r="H14" s="26">
        <v>2</v>
      </c>
      <c r="I14" s="26">
        <v>2</v>
      </c>
      <c r="J14" s="27" t="s">
        <v>98</v>
      </c>
      <c r="K14" s="25" t="s">
        <v>84</v>
      </c>
      <c r="L14" s="25" t="s">
        <v>81</v>
      </c>
      <c r="M14" s="25" t="s">
        <v>80</v>
      </c>
      <c r="N14" s="25" t="s">
        <v>97</v>
      </c>
      <c r="O14" s="25" t="s">
        <v>82</v>
      </c>
      <c r="P14" s="25" t="s">
        <v>72</v>
      </c>
      <c r="Q14" s="25" t="s">
        <v>71</v>
      </c>
      <c r="R14" s="25" t="s">
        <v>70</v>
      </c>
      <c r="S14" s="28" t="s">
        <v>69</v>
      </c>
      <c r="T14" s="23"/>
      <c r="U14" s="11"/>
    </row>
    <row r="15" spans="1:21" ht="204.75" x14ac:dyDescent="0.25">
      <c r="A15" s="151"/>
      <c r="B15" s="144"/>
      <c r="C15" s="15" t="s">
        <v>14</v>
      </c>
      <c r="D15" s="21" t="s">
        <v>6</v>
      </c>
      <c r="E15" s="33" t="s">
        <v>13</v>
      </c>
      <c r="F15" s="31">
        <v>4</v>
      </c>
      <c r="G15" s="17">
        <v>12</v>
      </c>
      <c r="H15" s="31">
        <v>5</v>
      </c>
      <c r="I15" s="17">
        <v>0</v>
      </c>
      <c r="J15" s="32" t="s">
        <v>96</v>
      </c>
      <c r="K15" s="15" t="s">
        <v>84</v>
      </c>
      <c r="L15" s="15" t="s">
        <v>81</v>
      </c>
      <c r="M15" s="15" t="s">
        <v>80</v>
      </c>
      <c r="N15" s="20" t="s">
        <v>90</v>
      </c>
      <c r="O15" s="20" t="s">
        <v>82</v>
      </c>
      <c r="P15" s="21" t="s">
        <v>72</v>
      </c>
      <c r="Q15" s="33" t="s">
        <v>95</v>
      </c>
      <c r="R15" s="20" t="s">
        <v>94</v>
      </c>
      <c r="S15" s="22" t="s">
        <v>93</v>
      </c>
      <c r="T15" s="23"/>
      <c r="U15" s="11"/>
    </row>
    <row r="16" spans="1:21" ht="197.25" customHeight="1" x14ac:dyDescent="0.25">
      <c r="A16" s="151"/>
      <c r="B16" s="145"/>
      <c r="C16" s="24" t="s">
        <v>15</v>
      </c>
      <c r="D16" s="25" t="s">
        <v>9</v>
      </c>
      <c r="E16" s="25" t="s">
        <v>10</v>
      </c>
      <c r="F16" s="26">
        <v>22000</v>
      </c>
      <c r="G16" s="26">
        <v>88000</v>
      </c>
      <c r="H16" s="26">
        <v>22000</v>
      </c>
      <c r="I16" s="26">
        <v>4329</v>
      </c>
      <c r="J16" s="27" t="s">
        <v>122</v>
      </c>
      <c r="K16" s="25" t="s">
        <v>84</v>
      </c>
      <c r="L16" s="25" t="s">
        <v>81</v>
      </c>
      <c r="M16" s="25" t="s">
        <v>80</v>
      </c>
      <c r="N16" s="25" t="s">
        <v>90</v>
      </c>
      <c r="O16" s="25" t="s">
        <v>82</v>
      </c>
      <c r="P16" s="25" t="s">
        <v>72</v>
      </c>
      <c r="Q16" s="25" t="s">
        <v>71</v>
      </c>
      <c r="R16" s="25" t="s">
        <v>70</v>
      </c>
      <c r="S16" s="28" t="s">
        <v>69</v>
      </c>
      <c r="T16" s="23"/>
      <c r="U16" s="11"/>
    </row>
    <row r="17" spans="1:21" ht="79.5" customHeight="1" x14ac:dyDescent="0.25">
      <c r="A17" s="151"/>
      <c r="B17" s="34" t="s">
        <v>92</v>
      </c>
      <c r="C17" s="35" t="s">
        <v>16</v>
      </c>
      <c r="D17" s="21" t="s">
        <v>17</v>
      </c>
      <c r="E17" s="33" t="s">
        <v>18</v>
      </c>
      <c r="F17" s="36">
        <v>0</v>
      </c>
      <c r="G17" s="37">
        <v>1</v>
      </c>
      <c r="H17" s="38">
        <v>25</v>
      </c>
      <c r="I17" s="36">
        <v>0.12</v>
      </c>
      <c r="J17" s="39" t="s">
        <v>91</v>
      </c>
      <c r="K17" s="15" t="s">
        <v>84</v>
      </c>
      <c r="L17" s="15" t="s">
        <v>81</v>
      </c>
      <c r="M17" s="15" t="s">
        <v>80</v>
      </c>
      <c r="N17" s="20" t="s">
        <v>90</v>
      </c>
      <c r="O17" s="20" t="s">
        <v>82</v>
      </c>
      <c r="P17" s="21" t="s">
        <v>72</v>
      </c>
      <c r="Q17" s="33" t="s">
        <v>89</v>
      </c>
      <c r="R17" s="21" t="s">
        <v>88</v>
      </c>
      <c r="S17" s="22" t="s">
        <v>87</v>
      </c>
      <c r="T17" s="23"/>
      <c r="U17" s="11"/>
    </row>
    <row r="18" spans="1:21" ht="92.25" customHeight="1" thickBot="1" x14ac:dyDescent="0.3">
      <c r="A18" s="152"/>
      <c r="B18" s="40" t="s">
        <v>86</v>
      </c>
      <c r="C18" s="24" t="s">
        <v>19</v>
      </c>
      <c r="D18" s="25" t="s">
        <v>9</v>
      </c>
      <c r="E18" s="25" t="s">
        <v>18</v>
      </c>
      <c r="F18" s="26">
        <v>0</v>
      </c>
      <c r="G18" s="26">
        <v>100</v>
      </c>
      <c r="H18" s="41">
        <v>0.25</v>
      </c>
      <c r="I18" s="42">
        <v>0.12</v>
      </c>
      <c r="J18" s="43" t="s">
        <v>85</v>
      </c>
      <c r="K18" s="25" t="s">
        <v>84</v>
      </c>
      <c r="L18" s="25" t="s">
        <v>81</v>
      </c>
      <c r="M18" s="25" t="s">
        <v>80</v>
      </c>
      <c r="N18" s="25" t="s">
        <v>83</v>
      </c>
      <c r="O18" s="25" t="s">
        <v>82</v>
      </c>
      <c r="P18" s="25" t="s">
        <v>72</v>
      </c>
      <c r="Q18" s="25" t="s">
        <v>71</v>
      </c>
      <c r="R18" s="25" t="s">
        <v>70</v>
      </c>
      <c r="S18" s="28" t="s">
        <v>69</v>
      </c>
      <c r="T18" s="23"/>
      <c r="U18" s="11"/>
    </row>
    <row r="19" spans="1:21" ht="141.75" x14ac:dyDescent="0.25">
      <c r="A19" s="47" t="s">
        <v>79</v>
      </c>
      <c r="B19" s="48" t="s">
        <v>78</v>
      </c>
      <c r="C19" s="20" t="s">
        <v>20</v>
      </c>
      <c r="D19" s="20" t="s">
        <v>17</v>
      </c>
      <c r="E19" s="20" t="s">
        <v>21</v>
      </c>
      <c r="F19" s="44">
        <v>84.2</v>
      </c>
      <c r="G19" s="44">
        <v>90</v>
      </c>
      <c r="H19" s="44">
        <v>87</v>
      </c>
      <c r="I19" s="45">
        <v>0.89</v>
      </c>
      <c r="J19" s="46" t="s">
        <v>77</v>
      </c>
      <c r="K19" s="20" t="s">
        <v>76</v>
      </c>
      <c r="L19" s="20" t="s">
        <v>75</v>
      </c>
      <c r="M19" s="20" t="s">
        <v>74</v>
      </c>
      <c r="N19" s="20" t="s">
        <v>73</v>
      </c>
      <c r="O19" s="49"/>
      <c r="P19" s="20" t="s">
        <v>72</v>
      </c>
      <c r="Q19" s="20" t="s">
        <v>71</v>
      </c>
      <c r="R19" s="20" t="s">
        <v>70</v>
      </c>
      <c r="S19" s="22" t="s">
        <v>69</v>
      </c>
      <c r="T19" s="23"/>
      <c r="U19" s="11"/>
    </row>
    <row r="20" spans="1:21" x14ac:dyDescent="0.3">
      <c r="C20" s="12"/>
      <c r="D20" s="12"/>
      <c r="E20" s="12"/>
      <c r="F20" s="13"/>
      <c r="G20" s="13"/>
      <c r="H20" s="13"/>
      <c r="I20" s="13"/>
      <c r="J20" s="13"/>
      <c r="K20" s="12"/>
      <c r="L20" s="12"/>
      <c r="M20" s="12"/>
      <c r="N20" s="12"/>
      <c r="O20" s="12"/>
      <c r="P20" s="12"/>
      <c r="Q20" s="12"/>
      <c r="R20" s="12"/>
      <c r="S20" s="12"/>
      <c r="T20" s="11"/>
      <c r="U20" s="11"/>
    </row>
    <row r="21" spans="1:21" x14ac:dyDescent="0.3">
      <c r="C21" s="12"/>
      <c r="D21" s="12"/>
      <c r="E21" s="12"/>
      <c r="F21" s="13"/>
      <c r="G21" s="13"/>
      <c r="H21" s="13"/>
      <c r="I21" s="13"/>
      <c r="J21" s="13"/>
      <c r="K21" s="12"/>
      <c r="L21" s="12"/>
      <c r="M21" s="12"/>
      <c r="N21" s="12"/>
      <c r="O21" s="12"/>
      <c r="P21" s="12"/>
      <c r="Q21" s="12"/>
      <c r="R21" s="12"/>
      <c r="S21" s="12"/>
      <c r="T21" s="11"/>
      <c r="U21" s="11"/>
    </row>
    <row r="22" spans="1:21" x14ac:dyDescent="0.3">
      <c r="C22" s="12"/>
      <c r="D22" s="12"/>
      <c r="E22" s="12"/>
      <c r="F22" s="13"/>
      <c r="G22" s="13"/>
      <c r="H22" s="13"/>
      <c r="I22" s="13"/>
      <c r="J22" s="13"/>
      <c r="K22" s="12"/>
      <c r="L22" s="12"/>
      <c r="M22" s="12"/>
      <c r="N22" s="12"/>
      <c r="O22" s="12"/>
      <c r="P22" s="12"/>
      <c r="Q22" s="12"/>
      <c r="R22" s="12"/>
      <c r="S22" s="12"/>
      <c r="T22" s="11"/>
      <c r="U22" s="11"/>
    </row>
    <row r="23" spans="1:21" x14ac:dyDescent="0.3">
      <c r="C23" s="12"/>
      <c r="D23" s="12"/>
      <c r="E23" s="12"/>
      <c r="F23" s="13"/>
      <c r="G23" s="13"/>
      <c r="H23" s="13"/>
      <c r="I23" s="13"/>
      <c r="J23" s="13"/>
      <c r="K23" s="12"/>
      <c r="L23" s="12"/>
      <c r="M23" s="12"/>
      <c r="N23" s="12"/>
      <c r="O23" s="12"/>
      <c r="P23" s="12"/>
      <c r="Q23" s="12"/>
      <c r="R23" s="12"/>
      <c r="S23" s="12"/>
      <c r="T23" s="11"/>
      <c r="U23" s="11"/>
    </row>
    <row r="24" spans="1:21" x14ac:dyDescent="0.3">
      <c r="C24" s="12"/>
      <c r="D24" s="12"/>
      <c r="E24" s="12"/>
      <c r="F24" s="13"/>
      <c r="G24" s="13"/>
      <c r="H24" s="13"/>
      <c r="I24" s="13"/>
      <c r="J24" s="13"/>
      <c r="K24" s="12"/>
      <c r="L24" s="12"/>
      <c r="M24" s="12"/>
      <c r="N24" s="12"/>
      <c r="O24" s="12"/>
      <c r="P24" s="12"/>
      <c r="Q24" s="12"/>
      <c r="R24" s="12"/>
      <c r="S24" s="12"/>
      <c r="T24" s="11"/>
      <c r="U24" s="11"/>
    </row>
    <row r="25" spans="1:21" x14ac:dyDescent="0.3">
      <c r="C25" s="12"/>
      <c r="D25" s="12"/>
      <c r="E25" s="12"/>
      <c r="F25" s="13"/>
      <c r="G25" s="13"/>
      <c r="H25" s="13"/>
      <c r="I25" s="13"/>
      <c r="J25" s="13"/>
      <c r="K25" s="12"/>
      <c r="L25" s="12"/>
      <c r="M25" s="12"/>
      <c r="N25" s="12"/>
      <c r="O25" s="12"/>
      <c r="P25" s="12"/>
      <c r="Q25" s="12"/>
      <c r="R25" s="12"/>
      <c r="S25" s="12"/>
      <c r="T25" s="11"/>
      <c r="U25" s="11"/>
    </row>
    <row r="26" spans="1:21" x14ac:dyDescent="0.3">
      <c r="C26" s="12"/>
      <c r="D26" s="12"/>
      <c r="E26" s="12"/>
      <c r="F26" s="13"/>
      <c r="G26" s="13"/>
      <c r="H26" s="13"/>
      <c r="I26" s="13"/>
      <c r="J26" s="13"/>
      <c r="K26" s="12"/>
      <c r="L26" s="12"/>
      <c r="M26" s="12"/>
      <c r="N26" s="12"/>
      <c r="O26" s="12"/>
      <c r="P26" s="12"/>
      <c r="Q26" s="12"/>
      <c r="R26" s="12"/>
      <c r="S26" s="12"/>
      <c r="T26" s="11"/>
      <c r="U26" s="11"/>
    </row>
    <row r="27" spans="1:21" x14ac:dyDescent="0.3">
      <c r="C27" s="12"/>
      <c r="D27" s="12"/>
      <c r="E27" s="12"/>
      <c r="F27" s="13"/>
      <c r="G27" s="13"/>
      <c r="H27" s="13"/>
      <c r="I27" s="13"/>
      <c r="J27" s="13"/>
      <c r="K27" s="12"/>
      <c r="L27" s="12"/>
      <c r="M27" s="12"/>
      <c r="N27" s="12"/>
      <c r="O27" s="12"/>
      <c r="P27" s="12"/>
      <c r="Q27" s="12"/>
      <c r="R27" s="12"/>
      <c r="S27" s="12"/>
      <c r="T27" s="11"/>
      <c r="U27" s="11"/>
    </row>
    <row r="28" spans="1:21" x14ac:dyDescent="0.3">
      <c r="C28" s="12"/>
      <c r="D28" s="12"/>
      <c r="E28" s="12"/>
      <c r="F28" s="13"/>
      <c r="G28" s="13"/>
      <c r="H28" s="13"/>
      <c r="I28" s="13"/>
      <c r="J28" s="13"/>
      <c r="K28" s="12"/>
      <c r="L28" s="12"/>
      <c r="M28" s="12"/>
      <c r="N28" s="12"/>
      <c r="O28" s="12"/>
      <c r="P28" s="12"/>
      <c r="Q28" s="12"/>
      <c r="R28" s="12"/>
      <c r="S28" s="12"/>
      <c r="T28" s="11"/>
      <c r="U28" s="11"/>
    </row>
    <row r="29" spans="1:21" x14ac:dyDescent="0.3">
      <c r="C29" s="12"/>
      <c r="D29" s="12"/>
      <c r="E29" s="12"/>
      <c r="F29" s="13"/>
      <c r="G29" s="13"/>
      <c r="H29" s="13"/>
      <c r="I29" s="13"/>
      <c r="J29" s="13"/>
      <c r="K29" s="12"/>
      <c r="L29" s="12"/>
      <c r="M29" s="12"/>
      <c r="N29" s="12"/>
      <c r="O29" s="12"/>
      <c r="P29" s="12"/>
      <c r="Q29" s="12"/>
      <c r="R29" s="12"/>
      <c r="S29" s="12"/>
      <c r="T29" s="11"/>
      <c r="U29" s="11"/>
    </row>
    <row r="30" spans="1:21" x14ac:dyDescent="0.3">
      <c r="C30" s="12"/>
      <c r="D30" s="12"/>
      <c r="E30" s="12"/>
      <c r="F30" s="13"/>
      <c r="G30" s="13"/>
      <c r="H30" s="13"/>
      <c r="I30" s="13"/>
      <c r="J30" s="13"/>
      <c r="K30" s="12"/>
      <c r="L30" s="12"/>
      <c r="M30" s="12"/>
      <c r="N30" s="12"/>
      <c r="O30" s="12"/>
      <c r="P30" s="12"/>
      <c r="Q30" s="12"/>
      <c r="R30" s="12"/>
      <c r="S30" s="12"/>
      <c r="T30" s="11"/>
      <c r="U30" s="11"/>
    </row>
    <row r="31" spans="1:21" x14ac:dyDescent="0.3">
      <c r="C31" s="12"/>
      <c r="D31" s="12"/>
      <c r="E31" s="12"/>
      <c r="F31" s="13"/>
      <c r="G31" s="13"/>
      <c r="H31" s="13"/>
      <c r="I31" s="13"/>
      <c r="J31" s="13"/>
      <c r="K31" s="12"/>
      <c r="L31" s="12"/>
      <c r="M31" s="12"/>
      <c r="N31" s="12"/>
      <c r="O31" s="12"/>
      <c r="P31" s="12"/>
      <c r="Q31" s="12"/>
      <c r="R31" s="12"/>
      <c r="S31" s="12"/>
      <c r="T31" s="11"/>
      <c r="U31" s="11"/>
    </row>
    <row r="32" spans="1:21" x14ac:dyDescent="0.3">
      <c r="C32" s="12"/>
      <c r="D32" s="12"/>
      <c r="E32" s="12"/>
      <c r="F32" s="13"/>
      <c r="G32" s="13"/>
      <c r="H32" s="13"/>
      <c r="I32" s="13"/>
      <c r="J32" s="13"/>
      <c r="K32" s="12"/>
      <c r="L32" s="12"/>
      <c r="M32" s="12"/>
      <c r="N32" s="12"/>
      <c r="O32" s="12"/>
      <c r="P32" s="12"/>
      <c r="Q32" s="12"/>
      <c r="R32" s="12"/>
      <c r="S32" s="12"/>
      <c r="T32" s="11"/>
      <c r="U32" s="11"/>
    </row>
    <row r="33" spans="3:21" x14ac:dyDescent="0.3">
      <c r="C33" s="12"/>
      <c r="D33" s="12"/>
      <c r="E33" s="12"/>
      <c r="F33" s="13"/>
      <c r="G33" s="13"/>
      <c r="H33" s="13"/>
      <c r="I33" s="13"/>
      <c r="J33" s="13"/>
      <c r="K33" s="12"/>
      <c r="L33" s="12"/>
      <c r="M33" s="12"/>
      <c r="N33" s="12"/>
      <c r="O33" s="12"/>
      <c r="P33" s="12"/>
      <c r="Q33" s="12"/>
      <c r="R33" s="12"/>
      <c r="S33" s="12"/>
      <c r="T33" s="11"/>
      <c r="U33" s="11"/>
    </row>
    <row r="34" spans="3:21" x14ac:dyDescent="0.3">
      <c r="C34" s="12"/>
      <c r="D34" s="12"/>
      <c r="E34" s="12"/>
      <c r="F34" s="13"/>
      <c r="G34" s="13"/>
      <c r="H34" s="13"/>
      <c r="I34" s="13"/>
      <c r="J34" s="13"/>
      <c r="K34" s="12"/>
      <c r="L34" s="12"/>
      <c r="M34" s="12"/>
      <c r="N34" s="12"/>
      <c r="O34" s="12"/>
      <c r="P34" s="12"/>
      <c r="Q34" s="12"/>
      <c r="R34" s="12"/>
      <c r="S34" s="12"/>
      <c r="T34" s="11"/>
      <c r="U34" s="11"/>
    </row>
    <row r="35" spans="3:21" x14ac:dyDescent="0.3">
      <c r="C35" s="12"/>
      <c r="D35" s="12"/>
      <c r="E35" s="12"/>
      <c r="F35" s="13"/>
      <c r="G35" s="13"/>
      <c r="H35" s="13"/>
      <c r="I35" s="13"/>
      <c r="J35" s="13"/>
      <c r="K35" s="12"/>
      <c r="L35" s="12"/>
      <c r="M35" s="12"/>
      <c r="N35" s="12"/>
      <c r="O35" s="12"/>
      <c r="P35" s="12"/>
      <c r="Q35" s="12"/>
      <c r="R35" s="12"/>
      <c r="S35" s="12"/>
      <c r="T35" s="11"/>
      <c r="U35" s="11"/>
    </row>
    <row r="36" spans="3:21" x14ac:dyDescent="0.3">
      <c r="C36" s="12"/>
      <c r="D36" s="12"/>
      <c r="E36" s="12"/>
      <c r="F36" s="13"/>
      <c r="G36" s="13"/>
      <c r="H36" s="13"/>
      <c r="I36" s="13"/>
      <c r="J36" s="13"/>
      <c r="K36" s="12"/>
      <c r="L36" s="12"/>
      <c r="M36" s="12"/>
      <c r="N36" s="12"/>
      <c r="O36" s="12"/>
      <c r="P36" s="12"/>
      <c r="Q36" s="12"/>
      <c r="R36" s="12"/>
      <c r="S36" s="12"/>
      <c r="T36" s="11"/>
      <c r="U36" s="11"/>
    </row>
    <row r="37" spans="3:21" x14ac:dyDescent="0.3">
      <c r="C37" s="12"/>
      <c r="D37" s="12"/>
      <c r="E37" s="12"/>
      <c r="F37" s="13"/>
      <c r="G37" s="13"/>
      <c r="H37" s="13"/>
      <c r="I37" s="13"/>
      <c r="J37" s="13"/>
      <c r="K37" s="12"/>
      <c r="L37" s="12"/>
      <c r="M37" s="12"/>
      <c r="N37" s="12"/>
      <c r="O37" s="12"/>
      <c r="P37" s="12"/>
      <c r="Q37" s="12"/>
      <c r="R37" s="12"/>
      <c r="S37" s="12"/>
      <c r="T37" s="11"/>
      <c r="U37" s="11"/>
    </row>
    <row r="38" spans="3:21" x14ac:dyDescent="0.3">
      <c r="C38" s="12"/>
      <c r="D38" s="12"/>
      <c r="E38" s="12"/>
      <c r="F38" s="13"/>
      <c r="G38" s="13"/>
      <c r="H38" s="13"/>
      <c r="I38" s="13"/>
      <c r="J38" s="13"/>
      <c r="K38" s="12"/>
      <c r="L38" s="12"/>
      <c r="M38" s="12"/>
      <c r="N38" s="12"/>
      <c r="O38" s="12"/>
      <c r="P38" s="12"/>
      <c r="Q38" s="12"/>
      <c r="R38" s="12"/>
      <c r="S38" s="12"/>
      <c r="T38" s="11"/>
      <c r="U38" s="11"/>
    </row>
    <row r="39" spans="3:21" x14ac:dyDescent="0.3">
      <c r="C39" s="12"/>
      <c r="D39" s="12"/>
      <c r="E39" s="12"/>
      <c r="F39" s="13"/>
      <c r="G39" s="13"/>
      <c r="H39" s="13"/>
      <c r="I39" s="13"/>
      <c r="J39" s="13"/>
      <c r="K39" s="12"/>
      <c r="L39" s="12"/>
      <c r="M39" s="12"/>
      <c r="N39" s="12"/>
      <c r="O39" s="12"/>
      <c r="P39" s="12"/>
      <c r="Q39" s="12"/>
      <c r="R39" s="12"/>
      <c r="S39" s="12"/>
      <c r="T39" s="11"/>
      <c r="U39" s="11"/>
    </row>
  </sheetData>
  <autoFilter ref="A9:S19" xr:uid="{00000000-0009-0000-0000-000000000000}">
    <filterColumn colId="8" showButton="0"/>
  </autoFilter>
  <mergeCells count="22">
    <mergeCell ref="A11:A18"/>
    <mergeCell ref="D1:H3"/>
    <mergeCell ref="N9:N10"/>
    <mergeCell ref="G9:G10"/>
    <mergeCell ref="H9:H10"/>
    <mergeCell ref="K9:K10"/>
    <mergeCell ref="L9:L10"/>
    <mergeCell ref="A9:A10"/>
    <mergeCell ref="P9:P10"/>
    <mergeCell ref="Q9:Q10"/>
    <mergeCell ref="R9:R10"/>
    <mergeCell ref="S9:S10"/>
    <mergeCell ref="B14:B16"/>
    <mergeCell ref="M9:M10"/>
    <mergeCell ref="F9:F10"/>
    <mergeCell ref="I9:J9"/>
    <mergeCell ref="O9:O10"/>
    <mergeCell ref="B11:B13"/>
    <mergeCell ref="B9:B10"/>
    <mergeCell ref="C9:C10"/>
    <mergeCell ref="D9:D10"/>
    <mergeCell ref="E9:E10"/>
  </mergeCells>
  <hyperlinks>
    <hyperlink ref="S11" r:id="rId1" xr:uid="{00000000-0004-0000-0000-000000000000}"/>
    <hyperlink ref="S12" r:id="rId2" xr:uid="{00000000-0004-0000-0000-000001000000}"/>
    <hyperlink ref="S13" r:id="rId3" xr:uid="{00000000-0004-0000-0000-000002000000}"/>
    <hyperlink ref="S15" r:id="rId4" xr:uid="{00000000-0004-0000-0000-000003000000}"/>
    <hyperlink ref="S14" r:id="rId5" xr:uid="{00000000-0004-0000-0000-000004000000}"/>
    <hyperlink ref="S16" r:id="rId6" xr:uid="{00000000-0004-0000-0000-000005000000}"/>
    <hyperlink ref="S18" r:id="rId7" xr:uid="{00000000-0004-0000-0000-000006000000}"/>
    <hyperlink ref="S17" r:id="rId8" xr:uid="{00000000-0004-0000-0000-000007000000}"/>
    <hyperlink ref="S19" r:id="rId9" xr:uid="{00000000-0004-0000-0000-000008000000}"/>
  </hyperlinks>
  <pageMargins left="0.7" right="0.7" top="0.75" bottom="0.75" header="0.3" footer="0.3"/>
  <pageSetup orientation="portrait"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4"/>
  <sheetViews>
    <sheetView tabSelected="1" topLeftCell="A2" workbookViewId="0">
      <selection activeCell="U6" sqref="U6"/>
    </sheetView>
  </sheetViews>
  <sheetFormatPr baseColWidth="10" defaultColWidth="11.42578125" defaultRowHeight="12" x14ac:dyDescent="0.2"/>
  <cols>
    <col min="1" max="1" width="31" style="50" customWidth="1"/>
    <col min="2" max="4" width="11.42578125" style="50"/>
    <col min="5" max="5" width="12.85546875" style="50" customWidth="1"/>
    <col min="6" max="8" width="11.42578125" style="50" customWidth="1"/>
    <col min="9" max="12" width="11.42578125" style="50" hidden="1" customWidth="1"/>
    <col min="13" max="14" width="11.42578125" style="50" customWidth="1"/>
    <col min="15" max="15" width="11.42578125" style="50"/>
    <col min="16" max="16" width="11.42578125" style="51"/>
    <col min="17" max="19" width="11.42578125" style="50" hidden="1" customWidth="1"/>
    <col min="20" max="20" width="11.42578125" style="50"/>
    <col min="21" max="21" width="87.42578125" style="50" customWidth="1"/>
    <col min="22" max="16384" width="11.42578125" style="50"/>
  </cols>
  <sheetData>
    <row r="1" spans="1:22" ht="12" customHeight="1" x14ac:dyDescent="0.2">
      <c r="A1" s="157" t="s">
        <v>123</v>
      </c>
      <c r="B1" s="157"/>
      <c r="C1" s="157"/>
      <c r="D1" s="157"/>
      <c r="E1" s="157"/>
      <c r="F1" s="157"/>
      <c r="G1" s="157"/>
      <c r="H1" s="157"/>
      <c r="I1" s="157"/>
      <c r="J1" s="157"/>
      <c r="K1" s="157"/>
      <c r="L1" s="157"/>
      <c r="M1" s="157"/>
      <c r="N1" s="157"/>
      <c r="O1" s="157"/>
      <c r="P1" s="157"/>
      <c r="Q1" s="157"/>
      <c r="R1" s="157"/>
      <c r="S1" s="157"/>
      <c r="T1" s="157"/>
      <c r="U1" s="157"/>
    </row>
    <row r="2" spans="1:22" ht="12" customHeight="1" x14ac:dyDescent="0.2">
      <c r="A2" s="157"/>
      <c r="B2" s="157"/>
      <c r="C2" s="157"/>
      <c r="D2" s="157"/>
      <c r="E2" s="157"/>
      <c r="F2" s="157"/>
      <c r="G2" s="157"/>
      <c r="H2" s="157"/>
      <c r="I2" s="157"/>
      <c r="J2" s="157"/>
      <c r="K2" s="157"/>
      <c r="L2" s="157"/>
      <c r="M2" s="157"/>
      <c r="N2" s="157"/>
      <c r="O2" s="157"/>
      <c r="P2" s="157"/>
      <c r="Q2" s="157"/>
      <c r="R2" s="157"/>
      <c r="S2" s="157"/>
      <c r="T2" s="157"/>
      <c r="U2" s="157"/>
    </row>
    <row r="3" spans="1:22" ht="44.25" customHeight="1" x14ac:dyDescent="0.2">
      <c r="A3" s="157"/>
      <c r="B3" s="157"/>
      <c r="C3" s="157"/>
      <c r="D3" s="157"/>
      <c r="E3" s="157"/>
      <c r="F3" s="157"/>
      <c r="G3" s="157"/>
      <c r="H3" s="157"/>
      <c r="I3" s="157"/>
      <c r="J3" s="157"/>
      <c r="K3" s="157"/>
      <c r="L3" s="157"/>
      <c r="M3" s="157"/>
      <c r="N3" s="157"/>
      <c r="O3" s="157"/>
      <c r="P3" s="157"/>
      <c r="Q3" s="157"/>
      <c r="R3" s="157"/>
      <c r="S3" s="157"/>
      <c r="T3" s="157"/>
      <c r="U3" s="157"/>
    </row>
    <row r="4" spans="1:22" ht="16.5" customHeight="1" x14ac:dyDescent="0.2">
      <c r="A4" s="158" t="s">
        <v>0</v>
      </c>
      <c r="B4" s="156" t="s">
        <v>1</v>
      </c>
      <c r="C4" s="156" t="s">
        <v>2</v>
      </c>
      <c r="D4" s="156" t="s">
        <v>124</v>
      </c>
      <c r="E4" s="158" t="s">
        <v>125</v>
      </c>
      <c r="F4" s="156" t="s">
        <v>126</v>
      </c>
      <c r="G4" s="156" t="s">
        <v>127</v>
      </c>
      <c r="H4" s="156" t="s">
        <v>128</v>
      </c>
      <c r="I4" s="156" t="s">
        <v>3</v>
      </c>
      <c r="J4" s="156" t="s">
        <v>4</v>
      </c>
      <c r="K4" s="156" t="s">
        <v>129</v>
      </c>
      <c r="L4" s="156" t="s">
        <v>130</v>
      </c>
      <c r="M4" s="156" t="s">
        <v>131</v>
      </c>
      <c r="N4" s="156" t="s">
        <v>181</v>
      </c>
      <c r="O4" s="156" t="s">
        <v>182</v>
      </c>
      <c r="P4" s="156" t="s">
        <v>3</v>
      </c>
      <c r="Q4" s="156" t="s">
        <v>4</v>
      </c>
      <c r="R4" s="156" t="s">
        <v>129</v>
      </c>
      <c r="S4" s="156" t="s">
        <v>130</v>
      </c>
      <c r="T4" s="156" t="s">
        <v>132</v>
      </c>
      <c r="U4" s="156" t="s">
        <v>133</v>
      </c>
    </row>
    <row r="5" spans="1:22" ht="13.5" customHeight="1" x14ac:dyDescent="0.2">
      <c r="A5" s="158"/>
      <c r="B5" s="156"/>
      <c r="C5" s="156"/>
      <c r="D5" s="156"/>
      <c r="E5" s="158"/>
      <c r="F5" s="156"/>
      <c r="G5" s="156"/>
      <c r="H5" s="156"/>
      <c r="I5" s="156"/>
      <c r="J5" s="156"/>
      <c r="K5" s="156"/>
      <c r="L5" s="156"/>
      <c r="M5" s="156"/>
      <c r="N5" s="156"/>
      <c r="O5" s="156"/>
      <c r="P5" s="156"/>
      <c r="Q5" s="156"/>
      <c r="R5" s="156"/>
      <c r="S5" s="156"/>
      <c r="T5" s="156"/>
      <c r="U5" s="156"/>
    </row>
    <row r="6" spans="1:22" ht="214.5" x14ac:dyDescent="0.2">
      <c r="A6" s="52" t="s">
        <v>5</v>
      </c>
      <c r="B6" s="53" t="s">
        <v>6</v>
      </c>
      <c r="C6" s="53" t="s">
        <v>7</v>
      </c>
      <c r="D6" s="54">
        <v>1179</v>
      </c>
      <c r="E6" s="54">
        <v>1600</v>
      </c>
      <c r="F6" s="53">
        <v>400</v>
      </c>
      <c r="G6" s="55">
        <v>400</v>
      </c>
      <c r="H6" s="55">
        <v>400</v>
      </c>
      <c r="I6" s="56">
        <v>100</v>
      </c>
      <c r="J6" s="56">
        <v>127</v>
      </c>
      <c r="K6" s="56">
        <v>73</v>
      </c>
      <c r="L6" s="57">
        <v>100</v>
      </c>
      <c r="M6" s="55">
        <f>I6+J6+K6+L6</f>
        <v>400</v>
      </c>
      <c r="N6" s="55">
        <v>400</v>
      </c>
      <c r="O6" s="55">
        <v>400</v>
      </c>
      <c r="P6" s="58">
        <v>100</v>
      </c>
      <c r="Q6" s="58"/>
      <c r="R6" s="58"/>
      <c r="S6" s="58"/>
      <c r="T6" s="55">
        <f>P6+Q6+R6+S6</f>
        <v>100</v>
      </c>
      <c r="U6" s="3" t="s">
        <v>183</v>
      </c>
    </row>
    <row r="7" spans="1:22" ht="150" customHeight="1" x14ac:dyDescent="0.2">
      <c r="A7" s="59" t="s">
        <v>8</v>
      </c>
      <c r="B7" s="2" t="s">
        <v>9</v>
      </c>
      <c r="C7" s="2" t="s">
        <v>10</v>
      </c>
      <c r="D7" s="60">
        <v>8011</v>
      </c>
      <c r="E7" s="60">
        <v>0</v>
      </c>
      <c r="F7" s="2">
        <v>6000</v>
      </c>
      <c r="G7" s="2">
        <v>6124</v>
      </c>
      <c r="H7" s="2">
        <v>6000</v>
      </c>
      <c r="I7" s="56">
        <v>1500</v>
      </c>
      <c r="J7" s="56">
        <v>5371</v>
      </c>
      <c r="K7" s="56">
        <v>0</v>
      </c>
      <c r="L7" s="57">
        <v>0</v>
      </c>
      <c r="M7" s="55">
        <f t="shared" ref="M7:M14" si="0">I7+J7+K7+L7</f>
        <v>6871</v>
      </c>
      <c r="N7" s="55">
        <v>7917</v>
      </c>
      <c r="O7" s="2">
        <v>6000</v>
      </c>
      <c r="P7" s="58">
        <v>1500</v>
      </c>
      <c r="Q7" s="58"/>
      <c r="R7" s="58"/>
      <c r="S7" s="58"/>
      <c r="T7" s="55">
        <f t="shared" ref="T7:T13" si="1">P7+Q7+R7+S7</f>
        <v>1500</v>
      </c>
      <c r="U7" s="3" t="s">
        <v>184</v>
      </c>
      <c r="V7" s="51"/>
    </row>
    <row r="8" spans="1:22" ht="102" customHeight="1" x14ac:dyDescent="0.2">
      <c r="A8" s="52" t="s">
        <v>11</v>
      </c>
      <c r="B8" s="53" t="s">
        <v>6</v>
      </c>
      <c r="C8" s="61" t="s">
        <v>10</v>
      </c>
      <c r="D8" s="62">
        <v>8</v>
      </c>
      <c r="E8" s="63">
        <v>20</v>
      </c>
      <c r="F8" s="63">
        <v>10</v>
      </c>
      <c r="G8" s="64">
        <v>13</v>
      </c>
      <c r="H8" s="63">
        <v>10</v>
      </c>
      <c r="I8" s="56">
        <v>0</v>
      </c>
      <c r="J8" s="56">
        <v>0</v>
      </c>
      <c r="K8" s="56">
        <v>12</v>
      </c>
      <c r="L8" s="57">
        <v>0</v>
      </c>
      <c r="M8" s="55">
        <f t="shared" si="0"/>
        <v>12</v>
      </c>
      <c r="N8" s="55">
        <v>11</v>
      </c>
      <c r="O8" s="63">
        <v>10</v>
      </c>
      <c r="P8" s="58">
        <v>0</v>
      </c>
      <c r="Q8" s="58"/>
      <c r="R8" s="58"/>
      <c r="S8" s="58"/>
      <c r="T8" s="55">
        <f t="shared" si="1"/>
        <v>0</v>
      </c>
      <c r="U8" s="4" t="s">
        <v>185</v>
      </c>
    </row>
    <row r="9" spans="1:22" ht="313.5" x14ac:dyDescent="0.2">
      <c r="A9" s="59" t="s">
        <v>12</v>
      </c>
      <c r="B9" s="2" t="s">
        <v>6</v>
      </c>
      <c r="C9" s="2" t="s">
        <v>13</v>
      </c>
      <c r="D9" s="60">
        <v>3</v>
      </c>
      <c r="E9" s="60">
        <v>8</v>
      </c>
      <c r="F9" s="2">
        <v>2</v>
      </c>
      <c r="G9" s="2">
        <v>2</v>
      </c>
      <c r="H9" s="2">
        <v>2</v>
      </c>
      <c r="I9" s="65">
        <v>0</v>
      </c>
      <c r="J9" s="65">
        <v>0</v>
      </c>
      <c r="K9" s="65">
        <v>2</v>
      </c>
      <c r="L9" s="57">
        <v>0</v>
      </c>
      <c r="M9" s="55">
        <f t="shared" si="0"/>
        <v>2</v>
      </c>
      <c r="N9" s="55">
        <v>2</v>
      </c>
      <c r="O9" s="2">
        <v>2</v>
      </c>
      <c r="P9" s="66">
        <v>1</v>
      </c>
      <c r="Q9" s="58"/>
      <c r="R9" s="58"/>
      <c r="S9" s="58"/>
      <c r="T9" s="55">
        <f t="shared" si="1"/>
        <v>1</v>
      </c>
      <c r="U9" s="5" t="s">
        <v>186</v>
      </c>
    </row>
    <row r="10" spans="1:22" ht="115.5" x14ac:dyDescent="0.2">
      <c r="A10" s="67" t="s">
        <v>14</v>
      </c>
      <c r="B10" s="68" t="s">
        <v>6</v>
      </c>
      <c r="C10" s="69" t="s">
        <v>13</v>
      </c>
      <c r="D10" s="64">
        <v>4</v>
      </c>
      <c r="E10" s="63">
        <v>12</v>
      </c>
      <c r="F10" s="63">
        <v>3</v>
      </c>
      <c r="G10" s="63">
        <v>3</v>
      </c>
      <c r="H10" s="63">
        <v>3</v>
      </c>
      <c r="I10" s="56">
        <v>0</v>
      </c>
      <c r="J10" s="56">
        <v>0</v>
      </c>
      <c r="K10" s="56">
        <v>5</v>
      </c>
      <c r="L10" s="57">
        <v>0</v>
      </c>
      <c r="M10" s="55">
        <f t="shared" si="0"/>
        <v>5</v>
      </c>
      <c r="N10" s="55">
        <v>14</v>
      </c>
      <c r="O10" s="63">
        <v>3</v>
      </c>
      <c r="P10" s="58">
        <v>5</v>
      </c>
      <c r="Q10" s="58"/>
      <c r="R10" s="58"/>
      <c r="S10" s="58"/>
      <c r="T10" s="55">
        <f>P10+Q10+R10+S10</f>
        <v>5</v>
      </c>
      <c r="U10" s="4" t="s">
        <v>187</v>
      </c>
    </row>
    <row r="11" spans="1:22" ht="54" customHeight="1" x14ac:dyDescent="0.2">
      <c r="A11" s="59" t="s">
        <v>15</v>
      </c>
      <c r="B11" s="2" t="s">
        <v>9</v>
      </c>
      <c r="C11" s="2" t="s">
        <v>10</v>
      </c>
      <c r="D11" s="60">
        <v>22000</v>
      </c>
      <c r="E11" s="60">
        <v>88000</v>
      </c>
      <c r="F11" s="2">
        <v>22000</v>
      </c>
      <c r="G11" s="2">
        <v>22911</v>
      </c>
      <c r="H11" s="2">
        <v>22000</v>
      </c>
      <c r="I11" s="56">
        <v>6000</v>
      </c>
      <c r="J11" s="56">
        <v>587</v>
      </c>
      <c r="K11" s="56">
        <v>9160</v>
      </c>
      <c r="L11" s="57">
        <v>8418</v>
      </c>
      <c r="M11" s="55">
        <f>I11+J11+K11+L11</f>
        <v>24165</v>
      </c>
      <c r="N11" s="55">
        <v>22000</v>
      </c>
      <c r="O11" s="2">
        <v>22000</v>
      </c>
      <c r="P11" s="58">
        <v>413</v>
      </c>
      <c r="Q11" s="58"/>
      <c r="R11" s="58"/>
      <c r="S11" s="58"/>
      <c r="T11" s="55">
        <f>P11+Q11+R11+S11</f>
        <v>413</v>
      </c>
      <c r="U11" s="104" t="s">
        <v>188</v>
      </c>
      <c r="V11" s="51"/>
    </row>
    <row r="12" spans="1:22" ht="31.5" x14ac:dyDescent="0.2">
      <c r="A12" s="70" t="s">
        <v>16</v>
      </c>
      <c r="B12" s="68" t="s">
        <v>17</v>
      </c>
      <c r="C12" s="69" t="s">
        <v>18</v>
      </c>
      <c r="D12" s="69">
        <v>0</v>
      </c>
      <c r="E12" s="71">
        <v>1</v>
      </c>
      <c r="F12" s="72">
        <v>0.25</v>
      </c>
      <c r="G12" s="73">
        <v>0.25</v>
      </c>
      <c r="H12" s="74">
        <v>0.25</v>
      </c>
      <c r="I12" s="74">
        <v>0.25</v>
      </c>
      <c r="J12" s="74">
        <v>0.25</v>
      </c>
      <c r="K12" s="74">
        <v>0.25</v>
      </c>
      <c r="L12" s="74">
        <v>0.25</v>
      </c>
      <c r="M12" s="74">
        <v>0.25</v>
      </c>
      <c r="N12" s="74">
        <v>0.25</v>
      </c>
      <c r="O12" s="74">
        <v>0.25</v>
      </c>
      <c r="P12" s="75">
        <v>0.1</v>
      </c>
      <c r="Q12" s="75"/>
      <c r="R12" s="75"/>
      <c r="S12" s="75"/>
      <c r="T12" s="76">
        <f t="shared" si="1"/>
        <v>0.1</v>
      </c>
      <c r="U12" s="39" t="s">
        <v>189</v>
      </c>
    </row>
    <row r="13" spans="1:22" ht="63" x14ac:dyDescent="0.2">
      <c r="A13" s="59" t="s">
        <v>19</v>
      </c>
      <c r="B13" s="2" t="s">
        <v>9</v>
      </c>
      <c r="C13" s="2" t="s">
        <v>18</v>
      </c>
      <c r="D13" s="60">
        <v>0</v>
      </c>
      <c r="E13" s="60">
        <v>100</v>
      </c>
      <c r="F13" s="2">
        <v>25</v>
      </c>
      <c r="G13" s="60">
        <v>25</v>
      </c>
      <c r="H13" s="60">
        <v>25</v>
      </c>
      <c r="I13" s="60">
        <v>25</v>
      </c>
      <c r="J13" s="60">
        <v>25</v>
      </c>
      <c r="K13" s="60">
        <v>25</v>
      </c>
      <c r="L13" s="60">
        <v>25</v>
      </c>
      <c r="M13" s="60">
        <v>25</v>
      </c>
      <c r="N13" s="60">
        <v>0.25</v>
      </c>
      <c r="O13" s="60">
        <v>25</v>
      </c>
      <c r="P13" s="75">
        <v>0.06</v>
      </c>
      <c r="Q13" s="75"/>
      <c r="R13" s="75"/>
      <c r="S13" s="75"/>
      <c r="T13" s="76">
        <f t="shared" si="1"/>
        <v>0.06</v>
      </c>
      <c r="U13" s="43" t="s">
        <v>190</v>
      </c>
    </row>
    <row r="14" spans="1:22" ht="31.5" x14ac:dyDescent="0.2">
      <c r="A14" s="59" t="s">
        <v>20</v>
      </c>
      <c r="B14" s="2" t="s">
        <v>17</v>
      </c>
      <c r="C14" s="2" t="s">
        <v>21</v>
      </c>
      <c r="D14" s="60">
        <v>84.2</v>
      </c>
      <c r="E14" s="60">
        <v>85</v>
      </c>
      <c r="F14" s="2">
        <v>81</v>
      </c>
      <c r="G14" s="2" t="s">
        <v>22</v>
      </c>
      <c r="H14" s="2">
        <v>84</v>
      </c>
      <c r="I14" s="56">
        <v>0</v>
      </c>
      <c r="J14" s="56">
        <v>88.2</v>
      </c>
      <c r="K14" s="56">
        <v>0</v>
      </c>
      <c r="L14" s="57">
        <v>0</v>
      </c>
      <c r="M14" s="55">
        <f t="shared" si="0"/>
        <v>88.2</v>
      </c>
      <c r="N14" s="55">
        <v>89</v>
      </c>
      <c r="O14" s="2">
        <v>90</v>
      </c>
      <c r="P14" s="58">
        <v>0</v>
      </c>
      <c r="Q14" s="66"/>
      <c r="R14" s="58"/>
      <c r="S14" s="58"/>
      <c r="T14" s="105"/>
      <c r="U14" s="46" t="s">
        <v>191</v>
      </c>
    </row>
  </sheetData>
  <mergeCells count="22">
    <mergeCell ref="M4:M5"/>
    <mergeCell ref="H4:H5"/>
    <mergeCell ref="I4:I5"/>
    <mergeCell ref="J4:J5"/>
    <mergeCell ref="K4:K5"/>
    <mergeCell ref="L4:L5"/>
    <mergeCell ref="N4:N5"/>
    <mergeCell ref="A1:U3"/>
    <mergeCell ref="O4:O5"/>
    <mergeCell ref="Q4:Q5"/>
    <mergeCell ref="R4:R5"/>
    <mergeCell ref="S4:S5"/>
    <mergeCell ref="T4:T5"/>
    <mergeCell ref="U4:U5"/>
    <mergeCell ref="P4:P5"/>
    <mergeCell ref="A4:A5"/>
    <mergeCell ref="B4:B5"/>
    <mergeCell ref="C4:C5"/>
    <mergeCell ref="D4:D5"/>
    <mergeCell ref="E4:E5"/>
    <mergeCell ref="F4:F5"/>
    <mergeCell ref="G4:G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8"/>
  <sheetViews>
    <sheetView zoomScale="110" zoomScaleNormal="110" workbookViewId="0">
      <selection activeCell="X14" sqref="X14"/>
    </sheetView>
  </sheetViews>
  <sheetFormatPr baseColWidth="10" defaultColWidth="43.28515625" defaultRowHeight="12.75" x14ac:dyDescent="0.2"/>
  <cols>
    <col min="1" max="1" width="54" style="1" customWidth="1"/>
    <col min="2" max="2" width="29.7109375" style="1" customWidth="1"/>
    <col min="3" max="6" width="15.5703125" style="1" customWidth="1"/>
    <col min="7" max="7" width="17.5703125" style="1" customWidth="1"/>
    <col min="8" max="8" width="15.5703125" style="1" hidden="1" customWidth="1"/>
    <col min="9" max="9" width="27.7109375" style="110" hidden="1" customWidth="1"/>
    <col min="10" max="10" width="15.5703125" style="1" hidden="1" customWidth="1"/>
    <col min="11" max="11" width="32.28515625" style="110" hidden="1" customWidth="1"/>
    <col min="12" max="12" width="0.140625" style="1" hidden="1" customWidth="1"/>
    <col min="13" max="13" width="24.140625" style="1" hidden="1" customWidth="1"/>
    <col min="14" max="14" width="63.7109375" style="1" hidden="1" customWidth="1"/>
    <col min="15" max="16" width="19.28515625" style="1" hidden="1" customWidth="1"/>
    <col min="17" max="17" width="20.42578125" style="1" customWidth="1"/>
    <col min="18" max="19" width="21.85546875" style="1" hidden="1" customWidth="1"/>
    <col min="20" max="20" width="24.28515625" style="1" hidden="1" customWidth="1"/>
    <col min="21" max="21" width="25.5703125" style="109" hidden="1" customWidth="1"/>
    <col min="22" max="22" width="92.28515625" style="1" customWidth="1"/>
    <col min="23" max="88" width="15.5703125" style="1" customWidth="1"/>
    <col min="89" max="16384" width="43.28515625" style="1"/>
  </cols>
  <sheetData>
    <row r="1" spans="1:22" ht="15" customHeight="1" x14ac:dyDescent="0.2">
      <c r="A1" s="162" t="s">
        <v>214</v>
      </c>
      <c r="B1" s="162"/>
      <c r="C1" s="162"/>
      <c r="D1" s="162"/>
      <c r="E1" s="162"/>
      <c r="F1" s="162"/>
      <c r="G1" s="162"/>
      <c r="H1" s="162"/>
      <c r="I1" s="162"/>
      <c r="J1" s="162"/>
      <c r="K1" s="162"/>
      <c r="L1" s="162"/>
      <c r="M1" s="162"/>
      <c r="N1" s="162"/>
      <c r="O1" s="162"/>
      <c r="P1" s="162"/>
      <c r="Q1" s="162"/>
      <c r="R1" s="162"/>
      <c r="S1" s="162"/>
      <c r="T1" s="162"/>
      <c r="U1" s="162"/>
      <c r="V1" s="162"/>
    </row>
    <row r="2" spans="1:22" ht="12.75" customHeight="1" x14ac:dyDescent="0.2">
      <c r="A2" s="162"/>
      <c r="B2" s="162"/>
      <c r="C2" s="162"/>
      <c r="D2" s="162"/>
      <c r="E2" s="162"/>
      <c r="F2" s="162"/>
      <c r="G2" s="162"/>
      <c r="H2" s="162"/>
      <c r="I2" s="162"/>
      <c r="J2" s="162"/>
      <c r="K2" s="162"/>
      <c r="L2" s="162"/>
      <c r="M2" s="162"/>
      <c r="N2" s="162"/>
      <c r="O2" s="162"/>
      <c r="P2" s="162"/>
      <c r="Q2" s="162"/>
      <c r="R2" s="162"/>
      <c r="S2" s="162"/>
      <c r="T2" s="162"/>
      <c r="U2" s="162"/>
      <c r="V2" s="162"/>
    </row>
    <row r="3" spans="1:22" ht="63" customHeight="1" x14ac:dyDescent="0.2">
      <c r="A3" s="163"/>
      <c r="B3" s="163"/>
      <c r="C3" s="163"/>
      <c r="D3" s="163"/>
      <c r="E3" s="163"/>
      <c r="F3" s="163"/>
      <c r="G3" s="163"/>
      <c r="H3" s="163"/>
      <c r="I3" s="163"/>
      <c r="J3" s="163"/>
      <c r="K3" s="163"/>
      <c r="L3" s="163"/>
      <c r="M3" s="163"/>
      <c r="N3" s="163"/>
      <c r="O3" s="163"/>
      <c r="P3" s="163"/>
      <c r="Q3" s="163"/>
      <c r="R3" s="163"/>
      <c r="S3" s="163"/>
      <c r="T3" s="163"/>
      <c r="U3" s="163"/>
      <c r="V3" s="163"/>
    </row>
    <row r="4" spans="1:22" ht="34.5" customHeight="1" x14ac:dyDescent="0.2">
      <c r="A4" s="6" t="s">
        <v>23</v>
      </c>
      <c r="B4" s="6" t="s">
        <v>24</v>
      </c>
      <c r="C4" s="6" t="s">
        <v>25</v>
      </c>
      <c r="D4" s="6" t="s">
        <v>26</v>
      </c>
      <c r="E4" s="7" t="s">
        <v>27</v>
      </c>
      <c r="F4" s="7" t="s">
        <v>28</v>
      </c>
      <c r="G4" s="7" t="s">
        <v>209</v>
      </c>
      <c r="H4" s="6" t="s">
        <v>127</v>
      </c>
      <c r="I4" s="7" t="s">
        <v>134</v>
      </c>
      <c r="J4" s="6" t="s">
        <v>208</v>
      </c>
      <c r="K4" s="7" t="s">
        <v>135</v>
      </c>
      <c r="L4" s="6">
        <v>2022</v>
      </c>
      <c r="M4" s="6" t="s">
        <v>132</v>
      </c>
      <c r="N4" s="6" t="s">
        <v>193</v>
      </c>
      <c r="O4" s="6" t="s">
        <v>182</v>
      </c>
      <c r="P4" s="6"/>
      <c r="Q4" s="6" t="s">
        <v>207</v>
      </c>
      <c r="R4" s="6" t="s">
        <v>204</v>
      </c>
      <c r="S4" s="6" t="s">
        <v>205</v>
      </c>
      <c r="T4" s="6" t="s">
        <v>206</v>
      </c>
      <c r="U4" s="6" t="s">
        <v>29</v>
      </c>
      <c r="V4" s="6" t="s">
        <v>192</v>
      </c>
    </row>
    <row r="5" spans="1:22" ht="290.25" customHeight="1" x14ac:dyDescent="0.2">
      <c r="A5" s="83" t="s">
        <v>30</v>
      </c>
      <c r="B5" s="85" t="s">
        <v>31</v>
      </c>
      <c r="C5" s="86" t="s">
        <v>6</v>
      </c>
      <c r="D5" s="86" t="s">
        <v>13</v>
      </c>
      <c r="E5" s="87">
        <v>3</v>
      </c>
      <c r="F5" s="128">
        <v>8</v>
      </c>
      <c r="G5" s="133">
        <f>H5+J5+M5+Q5</f>
        <v>7</v>
      </c>
      <c r="H5" s="86">
        <v>2</v>
      </c>
      <c r="I5" s="113" t="s">
        <v>136</v>
      </c>
      <c r="J5" s="86">
        <v>2</v>
      </c>
      <c r="K5" s="112" t="s">
        <v>137</v>
      </c>
      <c r="L5" s="88">
        <v>2</v>
      </c>
      <c r="M5" s="89">
        <v>2</v>
      </c>
      <c r="N5" s="106" t="s">
        <v>177</v>
      </c>
      <c r="O5" s="126">
        <f>F5-SUM(H5+M5+J5)</f>
        <v>2</v>
      </c>
      <c r="P5" s="126"/>
      <c r="Q5" s="124">
        <v>1</v>
      </c>
      <c r="R5" s="124"/>
      <c r="S5" s="124"/>
      <c r="T5" s="124"/>
      <c r="U5" s="89">
        <f>'PLAN SECTORIAL '!T9</f>
        <v>1</v>
      </c>
      <c r="V5" s="111" t="s">
        <v>186</v>
      </c>
    </row>
    <row r="6" spans="1:22" ht="63.75" customHeight="1" x14ac:dyDescent="0.2">
      <c r="A6" s="83" t="s">
        <v>32</v>
      </c>
      <c r="B6" s="85" t="s">
        <v>33</v>
      </c>
      <c r="C6" s="86" t="s">
        <v>6</v>
      </c>
      <c r="D6" s="86" t="s">
        <v>13</v>
      </c>
      <c r="E6" s="86" t="s">
        <v>34</v>
      </c>
      <c r="F6" s="129">
        <v>1</v>
      </c>
      <c r="G6" s="134">
        <f t="shared" ref="G6:G28" si="0">H6+J6+M6+Q6</f>
        <v>0.75</v>
      </c>
      <c r="H6" s="90">
        <v>0</v>
      </c>
      <c r="I6" s="114" t="s">
        <v>203</v>
      </c>
      <c r="J6" s="90">
        <v>0.25</v>
      </c>
      <c r="K6" s="119" t="s">
        <v>138</v>
      </c>
      <c r="L6" s="91">
        <v>1</v>
      </c>
      <c r="M6" s="92">
        <v>0.5</v>
      </c>
      <c r="N6" s="107" t="s">
        <v>167</v>
      </c>
      <c r="O6" s="125">
        <f>F6-SUM(H6+J6+M6)</f>
        <v>0.25</v>
      </c>
      <c r="P6" s="125"/>
      <c r="Q6" s="125">
        <v>0</v>
      </c>
      <c r="R6" s="125"/>
      <c r="S6" s="125"/>
      <c r="T6" s="125"/>
      <c r="U6" s="125">
        <v>0</v>
      </c>
      <c r="V6" s="136" t="s">
        <v>215</v>
      </c>
    </row>
    <row r="7" spans="1:22" ht="117.75" customHeight="1" x14ac:dyDescent="0.2">
      <c r="A7" s="159" t="s">
        <v>35</v>
      </c>
      <c r="B7" s="85" t="s">
        <v>36</v>
      </c>
      <c r="C7" s="86" t="s">
        <v>9</v>
      </c>
      <c r="D7" s="86" t="s">
        <v>10</v>
      </c>
      <c r="E7" s="87" t="s">
        <v>34</v>
      </c>
      <c r="F7" s="128">
        <v>32</v>
      </c>
      <c r="G7" s="133">
        <f t="shared" si="0"/>
        <v>28</v>
      </c>
      <c r="H7" s="86">
        <v>12</v>
      </c>
      <c r="I7" s="113" t="s">
        <v>216</v>
      </c>
      <c r="J7" s="86">
        <v>8</v>
      </c>
      <c r="K7" s="112" t="s">
        <v>217</v>
      </c>
      <c r="L7" s="88">
        <v>8</v>
      </c>
      <c r="M7" s="89">
        <v>8</v>
      </c>
      <c r="N7" s="106" t="s">
        <v>218</v>
      </c>
      <c r="O7" s="126">
        <f>F7-SUM(H7+J7+M7)</f>
        <v>4</v>
      </c>
      <c r="P7" s="126"/>
      <c r="Q7" s="126">
        <v>0</v>
      </c>
      <c r="R7" s="125"/>
      <c r="S7" s="125"/>
      <c r="T7" s="125"/>
      <c r="U7" s="125">
        <v>0</v>
      </c>
      <c r="V7" s="106" t="s">
        <v>198</v>
      </c>
    </row>
    <row r="8" spans="1:22" ht="125.25" customHeight="1" x14ac:dyDescent="0.2">
      <c r="A8" s="159"/>
      <c r="B8" s="85" t="s">
        <v>14</v>
      </c>
      <c r="C8" s="86" t="s">
        <v>6</v>
      </c>
      <c r="D8" s="86" t="s">
        <v>13</v>
      </c>
      <c r="E8" s="86">
        <v>4</v>
      </c>
      <c r="F8" s="128">
        <v>12</v>
      </c>
      <c r="G8" s="133">
        <f t="shared" si="0"/>
        <v>27</v>
      </c>
      <c r="H8" s="86">
        <v>3</v>
      </c>
      <c r="I8" s="113" t="s">
        <v>139</v>
      </c>
      <c r="J8" s="86">
        <v>5</v>
      </c>
      <c r="K8" s="112" t="s">
        <v>140</v>
      </c>
      <c r="L8" s="81">
        <v>5</v>
      </c>
      <c r="M8" s="89">
        <v>14</v>
      </c>
      <c r="N8" s="106" t="s">
        <v>219</v>
      </c>
      <c r="O8" s="126"/>
      <c r="P8" s="126"/>
      <c r="Q8" s="124">
        <v>5</v>
      </c>
      <c r="R8" s="124"/>
      <c r="S8" s="124"/>
      <c r="T8" s="124"/>
      <c r="U8" s="124">
        <f>'PLAN SECTORIAL '!T10</f>
        <v>5</v>
      </c>
      <c r="V8" s="111" t="str">
        <f>'PLAN SECTORIAL '!U10</f>
        <v>Se está implementando el Programa Formar para Emprender en Asociatividad Solidaria en 6 instituciones educativas de 5 municipios del departamento de Caldas:
- Municipio Manzanares: 2 instituciones educativas
- Municipio Samaná: 1 institución educativa
- Municipios Risaralda: 1 institución educativa
- Municipio Pácora: 1 institución educativa
- Municipio Aguadas: 1 institución educativa</v>
      </c>
    </row>
    <row r="9" spans="1:22" ht="75" customHeight="1" x14ac:dyDescent="0.2">
      <c r="A9" s="83" t="s">
        <v>37</v>
      </c>
      <c r="B9" s="93" t="s">
        <v>38</v>
      </c>
      <c r="C9" s="87" t="s">
        <v>9</v>
      </c>
      <c r="D9" s="87" t="s">
        <v>10</v>
      </c>
      <c r="E9" s="86">
        <v>24</v>
      </c>
      <c r="F9" s="128">
        <v>200</v>
      </c>
      <c r="G9" s="133">
        <f t="shared" si="0"/>
        <v>205</v>
      </c>
      <c r="H9" s="86">
        <v>65</v>
      </c>
      <c r="I9" s="113" t="s">
        <v>141</v>
      </c>
      <c r="J9" s="86">
        <v>52</v>
      </c>
      <c r="K9" s="112" t="s">
        <v>220</v>
      </c>
      <c r="L9" s="94">
        <v>50</v>
      </c>
      <c r="M9" s="89">
        <v>88</v>
      </c>
      <c r="N9" s="106" t="s">
        <v>221</v>
      </c>
      <c r="O9" s="126"/>
      <c r="P9" s="126"/>
      <c r="Q9" s="137">
        <v>0</v>
      </c>
      <c r="R9" s="124"/>
      <c r="S9" s="124"/>
      <c r="T9" s="124"/>
      <c r="U9" s="124">
        <v>0</v>
      </c>
      <c r="V9" s="111" t="s">
        <v>222</v>
      </c>
    </row>
    <row r="10" spans="1:22" ht="74.25" customHeight="1" x14ac:dyDescent="0.2">
      <c r="A10" s="83" t="s">
        <v>39</v>
      </c>
      <c r="B10" s="93" t="s">
        <v>40</v>
      </c>
      <c r="C10" s="87" t="s">
        <v>6</v>
      </c>
      <c r="D10" s="87" t="s">
        <v>13</v>
      </c>
      <c r="E10" s="87" t="s">
        <v>34</v>
      </c>
      <c r="F10" s="128">
        <v>40</v>
      </c>
      <c r="G10" s="133">
        <f t="shared" si="0"/>
        <v>46</v>
      </c>
      <c r="H10" s="86">
        <v>11</v>
      </c>
      <c r="I10" s="113" t="s">
        <v>142</v>
      </c>
      <c r="J10" s="86">
        <v>10</v>
      </c>
      <c r="K10" s="112" t="s">
        <v>143</v>
      </c>
      <c r="L10" s="94">
        <v>10</v>
      </c>
      <c r="M10" s="89">
        <v>25</v>
      </c>
      <c r="N10" s="106" t="s">
        <v>223</v>
      </c>
      <c r="O10" s="126"/>
      <c r="P10" s="126"/>
      <c r="Q10" s="137">
        <v>0</v>
      </c>
      <c r="R10" s="124"/>
      <c r="S10" s="124"/>
      <c r="T10" s="124"/>
      <c r="U10" s="124">
        <v>0</v>
      </c>
      <c r="V10" s="111" t="s">
        <v>199</v>
      </c>
    </row>
    <row r="11" spans="1:22" ht="131.25" customHeight="1" x14ac:dyDescent="0.2">
      <c r="A11" s="84" t="s">
        <v>41</v>
      </c>
      <c r="B11" s="93" t="s">
        <v>42</v>
      </c>
      <c r="C11" s="87" t="s">
        <v>6</v>
      </c>
      <c r="D11" s="87" t="s">
        <v>7</v>
      </c>
      <c r="E11" s="87">
        <v>12</v>
      </c>
      <c r="F11" s="128">
        <v>84</v>
      </c>
      <c r="G11" s="133">
        <f t="shared" si="0"/>
        <v>82</v>
      </c>
      <c r="H11" s="86">
        <v>23</v>
      </c>
      <c r="I11" s="113" t="s">
        <v>144</v>
      </c>
      <c r="J11" s="86">
        <v>33</v>
      </c>
      <c r="K11" s="112" t="s">
        <v>224</v>
      </c>
      <c r="L11" s="94">
        <v>21</v>
      </c>
      <c r="M11" s="89">
        <v>20</v>
      </c>
      <c r="N11" s="106" t="s">
        <v>168</v>
      </c>
      <c r="O11" s="126">
        <f>F11-SUM(H11+J11+M11)</f>
        <v>8</v>
      </c>
      <c r="P11" s="126"/>
      <c r="Q11" s="124">
        <v>6</v>
      </c>
      <c r="R11" s="124"/>
      <c r="S11" s="124"/>
      <c r="T11" s="124"/>
      <c r="U11" s="124">
        <v>6</v>
      </c>
      <c r="V11" s="111" t="s">
        <v>200</v>
      </c>
    </row>
    <row r="12" spans="1:22" ht="82.5" x14ac:dyDescent="0.2">
      <c r="A12" s="83" t="s">
        <v>225</v>
      </c>
      <c r="B12" s="95" t="s">
        <v>43</v>
      </c>
      <c r="C12" s="82" t="s">
        <v>6</v>
      </c>
      <c r="D12" s="82" t="s">
        <v>13</v>
      </c>
      <c r="E12" s="79">
        <v>0.5</v>
      </c>
      <c r="F12" s="130">
        <v>0.8</v>
      </c>
      <c r="G12" s="134">
        <v>0.8</v>
      </c>
      <c r="H12" s="79">
        <v>0.83393939393939398</v>
      </c>
      <c r="I12" s="115" t="s">
        <v>145</v>
      </c>
      <c r="J12" s="79">
        <v>0.8</v>
      </c>
      <c r="K12" s="120" t="s">
        <v>146</v>
      </c>
      <c r="L12" s="96">
        <v>0.8</v>
      </c>
      <c r="M12" s="92">
        <v>1</v>
      </c>
      <c r="N12" s="107" t="s">
        <v>169</v>
      </c>
      <c r="O12" s="125">
        <v>0.8</v>
      </c>
      <c r="P12" s="125"/>
      <c r="Q12" s="125">
        <v>0</v>
      </c>
      <c r="R12" s="125"/>
      <c r="S12" s="125"/>
      <c r="T12" s="125"/>
      <c r="U12" s="125">
        <v>0</v>
      </c>
      <c r="V12" s="111" t="s">
        <v>226</v>
      </c>
    </row>
    <row r="13" spans="1:22" ht="51.75" customHeight="1" x14ac:dyDescent="0.2">
      <c r="A13" s="83" t="s">
        <v>44</v>
      </c>
      <c r="B13" s="95" t="s">
        <v>45</v>
      </c>
      <c r="C13" s="82" t="s">
        <v>6</v>
      </c>
      <c r="D13" s="82" t="s">
        <v>13</v>
      </c>
      <c r="E13" s="82">
        <v>2</v>
      </c>
      <c r="F13" s="131">
        <v>4</v>
      </c>
      <c r="G13" s="133">
        <f t="shared" si="0"/>
        <v>3</v>
      </c>
      <c r="H13" s="82">
        <v>1</v>
      </c>
      <c r="I13" s="116" t="s">
        <v>227</v>
      </c>
      <c r="J13" s="82">
        <v>1</v>
      </c>
      <c r="K13" s="121" t="s">
        <v>228</v>
      </c>
      <c r="L13" s="97">
        <v>1</v>
      </c>
      <c r="M13" s="89">
        <v>1</v>
      </c>
      <c r="N13" s="106" t="s">
        <v>170</v>
      </c>
      <c r="O13" s="126">
        <f>F13-SUM(H13+J13+M13)</f>
        <v>1</v>
      </c>
      <c r="P13" s="126"/>
      <c r="Q13" s="124">
        <v>0</v>
      </c>
      <c r="R13" s="124"/>
      <c r="S13" s="124"/>
      <c r="T13" s="124"/>
      <c r="U13" s="124">
        <v>0</v>
      </c>
      <c r="V13" s="111" t="s">
        <v>229</v>
      </c>
    </row>
    <row r="14" spans="1:22" ht="243.75" customHeight="1" x14ac:dyDescent="0.2">
      <c r="A14" s="159" t="s">
        <v>46</v>
      </c>
      <c r="B14" s="95" t="s">
        <v>5</v>
      </c>
      <c r="C14" s="82" t="s">
        <v>6</v>
      </c>
      <c r="D14" s="82" t="s">
        <v>7</v>
      </c>
      <c r="E14" s="82">
        <v>306</v>
      </c>
      <c r="F14" s="131">
        <v>1600</v>
      </c>
      <c r="G14" s="133">
        <f t="shared" si="0"/>
        <v>1300</v>
      </c>
      <c r="H14" s="82">
        <v>400</v>
      </c>
      <c r="I14" s="116" t="s">
        <v>147</v>
      </c>
      <c r="J14" s="82">
        <v>400</v>
      </c>
      <c r="K14" s="121" t="s">
        <v>148</v>
      </c>
      <c r="L14" s="81">
        <v>400</v>
      </c>
      <c r="M14" s="89">
        <v>400</v>
      </c>
      <c r="N14" s="106" t="s">
        <v>175</v>
      </c>
      <c r="O14" s="126">
        <f>F14-SUM(H14+J14+M14)</f>
        <v>400</v>
      </c>
      <c r="P14" s="126"/>
      <c r="Q14" s="137">
        <v>100</v>
      </c>
      <c r="R14" s="124"/>
      <c r="S14" s="124"/>
      <c r="T14" s="124"/>
      <c r="U14" s="89">
        <f>'PLAN SECTORIAL '!T6</f>
        <v>100</v>
      </c>
      <c r="V14" s="111" t="s">
        <v>183</v>
      </c>
    </row>
    <row r="15" spans="1:22" ht="123" customHeight="1" x14ac:dyDescent="0.2">
      <c r="A15" s="159"/>
      <c r="B15" s="95" t="s">
        <v>47</v>
      </c>
      <c r="C15" s="82" t="s">
        <v>9</v>
      </c>
      <c r="D15" s="82" t="s">
        <v>10</v>
      </c>
      <c r="E15" s="82">
        <v>8011</v>
      </c>
      <c r="F15" s="132">
        <v>24000</v>
      </c>
      <c r="G15" s="133">
        <f t="shared" si="0"/>
        <v>22412</v>
      </c>
      <c r="H15" s="77">
        <v>6124</v>
      </c>
      <c r="I15" s="117" t="s">
        <v>149</v>
      </c>
      <c r="J15" s="77">
        <v>6871</v>
      </c>
      <c r="K15" s="122" t="s">
        <v>150</v>
      </c>
      <c r="L15" s="78">
        <f t="shared" ref="L15" si="1">L14*15</f>
        <v>6000</v>
      </c>
      <c r="M15" s="89">
        <v>7917</v>
      </c>
      <c r="N15" s="106" t="s">
        <v>176</v>
      </c>
      <c r="O15" s="126">
        <v>6000</v>
      </c>
      <c r="P15" s="126"/>
      <c r="Q15" s="137">
        <v>1500</v>
      </c>
      <c r="R15" s="124"/>
      <c r="S15" s="124"/>
      <c r="T15" s="124"/>
      <c r="U15" s="89">
        <f>'PLAN SECTORIAL '!T7</f>
        <v>1500</v>
      </c>
      <c r="V15" s="99" t="str">
        <f>'PLAN SECTORIAL '!U7</f>
        <v>Para la vigencia 2022, la Entidad tiene la meta de beneficiar a 6000 personas a través del fomento de 400 emprendimientos solidarios. A 31 de marzo se reportan 1500 personas beneficiadas.
Los programas y estrategias de la Entidad están dirigidos a poblaciones rurales, reincorporadas, víctimas, mujeres, afro, raizales e indígenas, entre otras, y pretenden impulsar, a través del modelo asociativo solidario, el desarrollo de las regiones, con un enfoque humano que centra su atención en las personas sin dejar de lado la importancia de la generación de ingresos, la satisfacción de sus necesidades y el mejoramiento de la calidad de vida calidad de vida.</v>
      </c>
    </row>
    <row r="16" spans="1:22" ht="39" customHeight="1" x14ac:dyDescent="0.2">
      <c r="A16" s="83" t="s">
        <v>48</v>
      </c>
      <c r="B16" s="95" t="s">
        <v>49</v>
      </c>
      <c r="C16" s="82" t="s">
        <v>6</v>
      </c>
      <c r="D16" s="82" t="s">
        <v>13</v>
      </c>
      <c r="E16" s="87" t="s">
        <v>34</v>
      </c>
      <c r="F16" s="130">
        <v>1</v>
      </c>
      <c r="G16" s="134">
        <v>1</v>
      </c>
      <c r="H16" s="103">
        <v>0.5</v>
      </c>
      <c r="I16" s="135" t="s">
        <v>151</v>
      </c>
      <c r="J16" s="103">
        <v>0.5</v>
      </c>
      <c r="K16" s="122" t="s">
        <v>230</v>
      </c>
      <c r="L16" s="80">
        <v>0.5</v>
      </c>
      <c r="M16" s="89"/>
      <c r="N16" s="106" t="s">
        <v>201</v>
      </c>
      <c r="O16" s="125">
        <f>F16-SUM(H16+J16+M16)</f>
        <v>0</v>
      </c>
      <c r="P16" s="125"/>
      <c r="Q16" s="124" t="s">
        <v>34</v>
      </c>
      <c r="R16" s="124"/>
      <c r="S16" s="124"/>
      <c r="T16" s="124"/>
      <c r="U16" s="89" t="s">
        <v>22</v>
      </c>
      <c r="V16" s="99" t="s">
        <v>201</v>
      </c>
    </row>
    <row r="17" spans="1:22" ht="337.5" customHeight="1" x14ac:dyDescent="0.2">
      <c r="A17" s="83" t="s">
        <v>50</v>
      </c>
      <c r="B17" s="95" t="s">
        <v>51</v>
      </c>
      <c r="C17" s="82" t="s">
        <v>6</v>
      </c>
      <c r="D17" s="82" t="s">
        <v>13</v>
      </c>
      <c r="E17" s="87" t="s">
        <v>34</v>
      </c>
      <c r="F17" s="131">
        <v>5</v>
      </c>
      <c r="G17" s="133">
        <f t="shared" si="0"/>
        <v>35</v>
      </c>
      <c r="H17" s="82">
        <v>5</v>
      </c>
      <c r="I17" s="116" t="s">
        <v>152</v>
      </c>
      <c r="J17" s="82">
        <v>20</v>
      </c>
      <c r="K17" s="121" t="s">
        <v>153</v>
      </c>
      <c r="L17" s="81">
        <v>5</v>
      </c>
      <c r="M17" s="89">
        <v>10</v>
      </c>
      <c r="N17" s="106" t="s">
        <v>231</v>
      </c>
      <c r="O17" s="126"/>
      <c r="P17" s="126"/>
      <c r="Q17" s="137">
        <v>0</v>
      </c>
      <c r="R17" s="124"/>
      <c r="S17" s="124"/>
      <c r="T17" s="124"/>
      <c r="U17" s="89">
        <v>0</v>
      </c>
      <c r="V17" s="111" t="s">
        <v>232</v>
      </c>
    </row>
    <row r="18" spans="1:22" ht="145.5" customHeight="1" x14ac:dyDescent="0.2">
      <c r="A18" s="83" t="s">
        <v>52</v>
      </c>
      <c r="B18" s="95" t="s">
        <v>53</v>
      </c>
      <c r="C18" s="82" t="s">
        <v>6</v>
      </c>
      <c r="D18" s="82" t="s">
        <v>13</v>
      </c>
      <c r="E18" s="87" t="s">
        <v>34</v>
      </c>
      <c r="F18" s="130">
        <v>1</v>
      </c>
      <c r="G18" s="134">
        <f t="shared" si="0"/>
        <v>0.55000000000000004</v>
      </c>
      <c r="H18" s="79">
        <v>0.25</v>
      </c>
      <c r="I18" s="115" t="s">
        <v>154</v>
      </c>
      <c r="J18" s="79">
        <v>0.05</v>
      </c>
      <c r="K18" s="120" t="s">
        <v>233</v>
      </c>
      <c r="L18" s="80">
        <v>0.25</v>
      </c>
      <c r="M18" s="98">
        <v>0.25</v>
      </c>
      <c r="N18" s="108" t="s">
        <v>171</v>
      </c>
      <c r="O18" s="125">
        <f>F18-SUM(H18+J18+M18)</f>
        <v>0.44999999999999996</v>
      </c>
      <c r="P18" s="125"/>
      <c r="Q18" s="138">
        <v>0</v>
      </c>
      <c r="R18" s="138"/>
      <c r="S18" s="138"/>
      <c r="T18" s="138"/>
      <c r="U18" s="125">
        <v>0</v>
      </c>
      <c r="V18" s="111" t="s">
        <v>234</v>
      </c>
    </row>
    <row r="19" spans="1:22" ht="227.25" customHeight="1" x14ac:dyDescent="0.2">
      <c r="A19" s="83" t="s">
        <v>54</v>
      </c>
      <c r="B19" s="95" t="s">
        <v>55</v>
      </c>
      <c r="C19" s="82" t="s">
        <v>6</v>
      </c>
      <c r="D19" s="82" t="s">
        <v>10</v>
      </c>
      <c r="E19" s="87" t="s">
        <v>34</v>
      </c>
      <c r="F19" s="130">
        <v>1</v>
      </c>
      <c r="G19" s="134">
        <f t="shared" si="0"/>
        <v>0.76249999999999996</v>
      </c>
      <c r="H19" s="79">
        <v>0.25</v>
      </c>
      <c r="I19" s="115" t="s">
        <v>155</v>
      </c>
      <c r="J19" s="79">
        <v>0.2</v>
      </c>
      <c r="K19" s="120" t="s">
        <v>235</v>
      </c>
      <c r="L19" s="80">
        <v>0.25</v>
      </c>
      <c r="M19" s="98">
        <v>0.25</v>
      </c>
      <c r="N19" s="108" t="s">
        <v>172</v>
      </c>
      <c r="O19" s="127">
        <f>F19-SUM(H19+J19+M19)</f>
        <v>0.30000000000000004</v>
      </c>
      <c r="P19" s="127"/>
      <c r="Q19" s="138">
        <f>6.25%</f>
        <v>6.25E-2</v>
      </c>
      <c r="R19" s="138"/>
      <c r="S19" s="138"/>
      <c r="T19" s="138"/>
      <c r="U19" s="138">
        <f>6.3%</f>
        <v>6.3E-2</v>
      </c>
      <c r="V19" s="111" t="s">
        <v>194</v>
      </c>
    </row>
    <row r="20" spans="1:22" ht="83.25" customHeight="1" x14ac:dyDescent="0.2">
      <c r="A20" s="112" t="s">
        <v>166</v>
      </c>
      <c r="B20" s="95" t="s">
        <v>56</v>
      </c>
      <c r="C20" s="82" t="s">
        <v>9</v>
      </c>
      <c r="D20" s="82" t="s">
        <v>10</v>
      </c>
      <c r="E20" s="87" t="s">
        <v>34</v>
      </c>
      <c r="F20" s="131">
        <v>8</v>
      </c>
      <c r="G20" s="133">
        <f t="shared" si="0"/>
        <v>48</v>
      </c>
      <c r="H20" s="82">
        <v>21</v>
      </c>
      <c r="I20" s="116"/>
      <c r="J20" s="82">
        <v>25</v>
      </c>
      <c r="K20" s="121" t="s">
        <v>156</v>
      </c>
      <c r="L20" s="81">
        <v>2</v>
      </c>
      <c r="M20" s="89">
        <v>2</v>
      </c>
      <c r="N20" s="106" t="s">
        <v>236</v>
      </c>
      <c r="O20" s="126"/>
      <c r="P20" s="126"/>
      <c r="Q20" s="124">
        <v>0</v>
      </c>
      <c r="R20" s="124"/>
      <c r="S20" s="124"/>
      <c r="T20" s="124"/>
      <c r="U20" s="124">
        <v>0</v>
      </c>
      <c r="V20" s="111" t="s">
        <v>202</v>
      </c>
    </row>
    <row r="21" spans="1:22" ht="89.25" customHeight="1" x14ac:dyDescent="0.2">
      <c r="A21" s="83" t="s">
        <v>237</v>
      </c>
      <c r="B21" s="95" t="s">
        <v>57</v>
      </c>
      <c r="C21" s="82" t="s">
        <v>6</v>
      </c>
      <c r="D21" s="82" t="s">
        <v>13</v>
      </c>
      <c r="E21" s="82">
        <v>4</v>
      </c>
      <c r="F21" s="131">
        <v>4</v>
      </c>
      <c r="G21" s="133">
        <f t="shared" si="0"/>
        <v>12</v>
      </c>
      <c r="H21" s="82">
        <v>4</v>
      </c>
      <c r="I21" s="116" t="s">
        <v>238</v>
      </c>
      <c r="J21" s="82">
        <v>4</v>
      </c>
      <c r="K21" s="121" t="s">
        <v>239</v>
      </c>
      <c r="L21" s="81">
        <v>4</v>
      </c>
      <c r="M21" s="89">
        <v>4</v>
      </c>
      <c r="N21" s="106" t="s">
        <v>240</v>
      </c>
      <c r="O21" s="126">
        <v>4</v>
      </c>
      <c r="P21" s="126"/>
      <c r="Q21" s="137">
        <v>0</v>
      </c>
      <c r="R21" s="124"/>
      <c r="S21" s="124"/>
      <c r="T21" s="124"/>
      <c r="U21" s="89"/>
      <c r="V21" s="99" t="s">
        <v>195</v>
      </c>
    </row>
    <row r="22" spans="1:22" ht="30" customHeight="1" x14ac:dyDescent="0.2">
      <c r="A22" s="160" t="s">
        <v>58</v>
      </c>
      <c r="B22" s="95" t="s">
        <v>59</v>
      </c>
      <c r="C22" s="82" t="s">
        <v>60</v>
      </c>
      <c r="D22" s="82" t="s">
        <v>13</v>
      </c>
      <c r="E22" s="79">
        <v>1</v>
      </c>
      <c r="F22" s="130">
        <v>1</v>
      </c>
      <c r="G22" s="134">
        <f t="shared" si="0"/>
        <v>0.81299999999999994</v>
      </c>
      <c r="H22" s="79">
        <v>0.25</v>
      </c>
      <c r="I22" s="115" t="s">
        <v>157</v>
      </c>
      <c r="J22" s="79">
        <v>0.25</v>
      </c>
      <c r="K22" s="120" t="s">
        <v>241</v>
      </c>
      <c r="L22" s="80">
        <v>0.25</v>
      </c>
      <c r="M22" s="98">
        <v>0.25</v>
      </c>
      <c r="N22" s="108" t="s">
        <v>173</v>
      </c>
      <c r="O22" s="125">
        <f>F22-SUM(H22+J22+M22)</f>
        <v>0.25</v>
      </c>
      <c r="P22" s="125"/>
      <c r="Q22" s="138">
        <v>6.3E-2</v>
      </c>
      <c r="R22" s="138"/>
      <c r="S22" s="138"/>
      <c r="T22" s="138"/>
      <c r="U22" s="89">
        <v>6.3E-2</v>
      </c>
      <c r="V22" s="99" t="s">
        <v>196</v>
      </c>
    </row>
    <row r="23" spans="1:22" ht="53.25" customHeight="1" x14ac:dyDescent="0.2">
      <c r="A23" s="161"/>
      <c r="B23" s="85" t="s">
        <v>242</v>
      </c>
      <c r="C23" s="86" t="s">
        <v>60</v>
      </c>
      <c r="D23" s="82" t="s">
        <v>13</v>
      </c>
      <c r="E23" s="100">
        <v>84.2</v>
      </c>
      <c r="F23" s="130">
        <v>0.9</v>
      </c>
      <c r="G23" s="134">
        <v>0.89</v>
      </c>
      <c r="H23" s="101" t="s">
        <v>22</v>
      </c>
      <c r="I23" s="118" t="s">
        <v>158</v>
      </c>
      <c r="J23" s="101">
        <v>88.2</v>
      </c>
      <c r="K23" s="123" t="s">
        <v>159</v>
      </c>
      <c r="L23" s="102">
        <v>89</v>
      </c>
      <c r="M23" s="89">
        <v>89</v>
      </c>
      <c r="N23" s="106" t="s">
        <v>180</v>
      </c>
      <c r="O23" s="125">
        <v>0.9</v>
      </c>
      <c r="P23" s="125"/>
      <c r="Q23" s="124">
        <v>0</v>
      </c>
      <c r="R23" s="124"/>
      <c r="S23" s="124"/>
      <c r="T23" s="124"/>
      <c r="U23" s="89">
        <f>'PLAN SECTORIAL '!T14</f>
        <v>0</v>
      </c>
      <c r="V23" s="99" t="str">
        <f>'PLAN SECTORIAL '!U14</f>
        <v>En el mes de marzo se diligenció el formulario con las 525 preguntas asignadas a la Entidad en el FURAG y estamos a la espera de los resultados</v>
      </c>
    </row>
    <row r="24" spans="1:22" ht="45.75" customHeight="1" x14ac:dyDescent="0.2">
      <c r="A24" s="83" t="s">
        <v>61</v>
      </c>
      <c r="B24" s="95" t="s">
        <v>62</v>
      </c>
      <c r="C24" s="86" t="s">
        <v>6</v>
      </c>
      <c r="D24" s="86" t="s">
        <v>13</v>
      </c>
      <c r="E24" s="82">
        <v>1</v>
      </c>
      <c r="F24" s="131">
        <v>4</v>
      </c>
      <c r="G24" s="133">
        <f t="shared" si="0"/>
        <v>3.2149999999999999</v>
      </c>
      <c r="H24" s="82">
        <v>1</v>
      </c>
      <c r="I24" s="116" t="s">
        <v>160</v>
      </c>
      <c r="J24" s="103">
        <v>1.0009999999999999</v>
      </c>
      <c r="K24" s="121" t="s">
        <v>243</v>
      </c>
      <c r="L24" s="81">
        <v>1</v>
      </c>
      <c r="M24" s="92">
        <v>1</v>
      </c>
      <c r="N24" s="107" t="s">
        <v>174</v>
      </c>
      <c r="O24" s="125">
        <f>F24-SUM(H24+J24+M24)</f>
        <v>0.99900000000000011</v>
      </c>
      <c r="P24" s="125"/>
      <c r="Q24" s="125">
        <v>0.214</v>
      </c>
      <c r="R24" s="125"/>
      <c r="S24" s="125"/>
      <c r="T24" s="125"/>
      <c r="U24" s="92">
        <v>0.214</v>
      </c>
      <c r="V24" s="99" t="s">
        <v>197</v>
      </c>
    </row>
    <row r="25" spans="1:22" ht="61.5" customHeight="1" x14ac:dyDescent="0.2">
      <c r="A25" s="83" t="s">
        <v>63</v>
      </c>
      <c r="B25" s="95" t="s">
        <v>64</v>
      </c>
      <c r="C25" s="86" t="s">
        <v>6</v>
      </c>
      <c r="D25" s="86" t="s">
        <v>13</v>
      </c>
      <c r="E25" s="87" t="s">
        <v>34</v>
      </c>
      <c r="F25" s="131">
        <v>1</v>
      </c>
      <c r="G25" s="133">
        <v>1</v>
      </c>
      <c r="H25" s="82" t="s">
        <v>22</v>
      </c>
      <c r="I25" s="116" t="s">
        <v>161</v>
      </c>
      <c r="J25" s="82">
        <v>1</v>
      </c>
      <c r="K25" s="121" t="s">
        <v>210</v>
      </c>
      <c r="L25" s="81"/>
      <c r="M25" s="89"/>
      <c r="N25" s="106" t="s">
        <v>244</v>
      </c>
      <c r="O25" s="126"/>
      <c r="P25" s="126"/>
      <c r="Q25" s="124" t="s">
        <v>34</v>
      </c>
      <c r="R25" s="124"/>
      <c r="S25" s="124"/>
      <c r="T25" s="124"/>
      <c r="U25" s="89" t="s">
        <v>22</v>
      </c>
      <c r="V25" s="99" t="s">
        <v>201</v>
      </c>
    </row>
    <row r="26" spans="1:22" ht="65.25" customHeight="1" x14ac:dyDescent="0.2">
      <c r="A26" s="83" t="s">
        <v>65</v>
      </c>
      <c r="B26" s="95" t="s">
        <v>66</v>
      </c>
      <c r="C26" s="86" t="s">
        <v>60</v>
      </c>
      <c r="D26" s="86" t="s">
        <v>13</v>
      </c>
      <c r="E26" s="87" t="s">
        <v>34</v>
      </c>
      <c r="F26" s="130">
        <v>1</v>
      </c>
      <c r="G26" s="134">
        <v>1</v>
      </c>
      <c r="H26" s="79">
        <v>0.5</v>
      </c>
      <c r="I26" s="115" t="s">
        <v>162</v>
      </c>
      <c r="J26" s="79">
        <v>0.5</v>
      </c>
      <c r="K26" s="120" t="s">
        <v>211</v>
      </c>
      <c r="L26" s="81"/>
      <c r="M26" s="89"/>
      <c r="N26" s="106" t="s">
        <v>201</v>
      </c>
      <c r="O26" s="125">
        <f>F26-SUM(H26+J26+M26)</f>
        <v>0</v>
      </c>
      <c r="P26" s="125"/>
      <c r="Q26" s="124" t="s">
        <v>34</v>
      </c>
      <c r="R26" s="124"/>
      <c r="S26" s="124"/>
      <c r="T26" s="124"/>
      <c r="U26" s="89" t="s">
        <v>22</v>
      </c>
      <c r="V26" s="99" t="s">
        <v>201</v>
      </c>
    </row>
    <row r="27" spans="1:22" ht="67.5" customHeight="1" x14ac:dyDescent="0.2">
      <c r="A27" s="83" t="s">
        <v>67</v>
      </c>
      <c r="B27" s="95" t="s">
        <v>16</v>
      </c>
      <c r="C27" s="82" t="s">
        <v>17</v>
      </c>
      <c r="D27" s="82" t="s">
        <v>18</v>
      </c>
      <c r="E27" s="79">
        <v>1</v>
      </c>
      <c r="F27" s="130">
        <v>1</v>
      </c>
      <c r="G27" s="134">
        <f t="shared" si="0"/>
        <v>0.747</v>
      </c>
      <c r="H27" s="79">
        <v>0.25</v>
      </c>
      <c r="I27" s="115" t="s">
        <v>163</v>
      </c>
      <c r="J27" s="79">
        <v>0.247</v>
      </c>
      <c r="K27" s="120" t="s">
        <v>212</v>
      </c>
      <c r="L27" s="80">
        <v>0.25</v>
      </c>
      <c r="M27" s="98">
        <v>0.25</v>
      </c>
      <c r="N27" s="108" t="s">
        <v>178</v>
      </c>
      <c r="O27" s="125">
        <f>F27-SUM(H27+J27+M27)</f>
        <v>0.253</v>
      </c>
      <c r="P27" s="125"/>
      <c r="Q27" s="138">
        <v>0</v>
      </c>
      <c r="R27" s="138"/>
      <c r="S27" s="138"/>
      <c r="T27" s="138"/>
      <c r="U27" s="89">
        <f>'PLAN SECTORIAL '!T12</f>
        <v>0.1</v>
      </c>
      <c r="V27" s="99" t="str">
        <f>'PLAN SECTORIAL '!U12</f>
        <v xml:space="preserve">Desde la UAEOS se está trabajando en la revisión normativa que permita plantear una propuesta de modificación de la Ley 79 de 1988 y Ley 454 de 1998. </v>
      </c>
    </row>
    <row r="28" spans="1:22" ht="102.75" customHeight="1" x14ac:dyDescent="0.2">
      <c r="A28" s="83" t="s">
        <v>213</v>
      </c>
      <c r="B28" s="95" t="s">
        <v>68</v>
      </c>
      <c r="C28" s="82" t="s">
        <v>17</v>
      </c>
      <c r="D28" s="82" t="s">
        <v>18</v>
      </c>
      <c r="E28" s="79">
        <v>1</v>
      </c>
      <c r="F28" s="130">
        <v>1</v>
      </c>
      <c r="G28" s="134">
        <f t="shared" si="0"/>
        <v>0.75</v>
      </c>
      <c r="H28" s="79">
        <v>0.25</v>
      </c>
      <c r="I28" s="115" t="s">
        <v>164</v>
      </c>
      <c r="J28" s="79">
        <v>0.25</v>
      </c>
      <c r="K28" s="120" t="s">
        <v>165</v>
      </c>
      <c r="L28" s="80">
        <v>0.25</v>
      </c>
      <c r="M28" s="98">
        <v>0.25</v>
      </c>
      <c r="N28" s="108" t="s">
        <v>179</v>
      </c>
      <c r="O28" s="125">
        <f>F28-SUM(H28+J28+M28)</f>
        <v>0.25</v>
      </c>
      <c r="P28" s="125"/>
      <c r="Q28" s="138">
        <v>0</v>
      </c>
      <c r="R28" s="138"/>
      <c r="S28" s="138"/>
      <c r="T28" s="138"/>
      <c r="U28" s="89">
        <f>'PLAN SECTORIAL '!T13</f>
        <v>0.06</v>
      </c>
      <c r="V28" s="99" t="str">
        <f>'PLAN SECTORIAL '!U13</f>
        <v>A la fecha la UAEOS cuenta con un Plan Estadístico Institucional actualizado, durante el primer trimestre se adelantó el seguimiento a las operaciones estadísticas internas y externas. Y actualización de fichas de actualizaciones estadísticas, así como la consolidación de bases de datos y consolidados de la gestión adelantada por la entidad para el periodo 2013-2021</v>
      </c>
    </row>
  </sheetData>
  <mergeCells count="4">
    <mergeCell ref="A7:A8"/>
    <mergeCell ref="A14:A15"/>
    <mergeCell ref="A22:A23"/>
    <mergeCell ref="A1:V3"/>
  </mergeCells>
  <phoneticPr fontId="8" type="noConversion"/>
  <pageMargins left="0.7" right="0.7" top="0.75" bottom="0.75" header="0.3" footer="0.3"/>
  <pageSetup orientation="portrait"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SECTORIAL</vt:lpstr>
      <vt:lpstr>PLAN SECTORIAL </vt:lpstr>
      <vt:lpstr>PLAN ESTRATEGICO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CHAVEZ</dc:creator>
  <cp:keywords/>
  <dc:description/>
  <cp:lastModifiedBy>Marisol Viveros</cp:lastModifiedBy>
  <cp:revision/>
  <cp:lastPrinted>2022-04-20T14:02:04Z</cp:lastPrinted>
  <dcterms:created xsi:type="dcterms:W3CDTF">2020-04-16T16:02:15Z</dcterms:created>
  <dcterms:modified xsi:type="dcterms:W3CDTF">2022-04-28T23:29:39Z</dcterms:modified>
  <cp:category/>
  <cp:contentStatus/>
</cp:coreProperties>
</file>