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BK-Nelson Piñeros 02-marzo2018\Nelson Piñeros\UAEOS\Informes\Seguimiento a la estratégia del Plan anticorrupción\2018\"/>
    </mc:Choice>
  </mc:AlternateContent>
  <bookViews>
    <workbookView xWindow="240" yWindow="135" windowWidth="20115" windowHeight="6975" activeTab="4"/>
  </bookViews>
  <sheets>
    <sheet name="Gestión Riesgo Corrupción " sheetId="1" r:id="rId1"/>
    <sheet name="Estrategias de Racionalizacion" sheetId="2" r:id="rId2"/>
    <sheet name="Rendición de Cuentas" sheetId="3" r:id="rId3"/>
    <sheet name="Atención al ciudadano" sheetId="4" r:id="rId4"/>
    <sheet name="Transparencia y Acc. Info" sheetId="5" r:id="rId5"/>
    <sheet name="TOTAL" sheetId="6" state="hidden" r:id="rId6"/>
  </sheets>
  <externalReferences>
    <externalReference r:id="rId7"/>
    <externalReference r:id="rId8"/>
    <externalReference r:id="rId9"/>
    <externalReference r:id="rId10"/>
  </externalReferences>
  <definedNames>
    <definedName name="_xlnm._FilterDatabase" localSheetId="3" hidden="1">'Atención al ciudadano'!$I$3:$J$33</definedName>
    <definedName name="_xlnm._FilterDatabase" localSheetId="0" hidden="1">'Gestión Riesgo Corrupción '!$R$3:$S$16</definedName>
    <definedName name="_xlnm._FilterDatabase" localSheetId="2" hidden="1">'Rendición de Cuentas'!$R$3:$S$14</definedName>
    <definedName name="_xlnm._FilterDatabase" localSheetId="4" hidden="1">'Transparencia y Acc. Info'!$A$1:$R$18</definedName>
    <definedName name="A_Obj1" localSheetId="3">OFFSET(#REF!,0,0,COUNTA(#REF!)-1,1)</definedName>
    <definedName name="A_Obj1" localSheetId="2">OFFSET(#REF!,0,0,COUNTA(#REF!)-1,1)</definedName>
    <definedName name="A_Obj1" localSheetId="4">OFFSET(#REF!,0,0,COUNTA(#REF!)-1,1)</definedName>
    <definedName name="A_Obj1">OFFSET(#REF!,0,0,COUNTA(#REF!)-1,1)</definedName>
    <definedName name="A_Obj2" localSheetId="3">OFFSET(#REF!,0,0,COUNTA(#REF!)-1,1)</definedName>
    <definedName name="A_Obj2" localSheetId="2">OFFSET(#REF!,0,0,COUNTA(#REF!)-1,1)</definedName>
    <definedName name="A_Obj2" localSheetId="4">OFFSET(#REF!,0,0,COUNTA(#REF!)-1,1)</definedName>
    <definedName name="A_Obj2">OFFSET(#REF!,0,0,COUNTA(#REF!)-1,1)</definedName>
    <definedName name="A_Obj3" localSheetId="3">OFFSET(#REF!,0,0,COUNTA(#REF!)-1,1)</definedName>
    <definedName name="A_Obj3" localSheetId="2">OFFSET(#REF!,0,0,COUNTA(#REF!)-1,1)</definedName>
    <definedName name="A_Obj3" localSheetId="4">OFFSET(#REF!,0,0,COUNTA(#REF!)-1,1)</definedName>
    <definedName name="A_Obj3">OFFSET(#REF!,0,0,COUNTA(#REF!)-1,1)</definedName>
    <definedName name="A_Obj4" localSheetId="3">OFFSET(#REF!,0,0,COUNTA(#REF!)-1,1)</definedName>
    <definedName name="A_Obj4" localSheetId="2">OFFSET(#REF!,0,0,COUNTA(#REF!)-1,1)</definedName>
    <definedName name="A_Obj4" localSheetId="4">OFFSET(#REF!,0,0,COUNTA(#REF!)-1,1)</definedName>
    <definedName name="A_Obj4">OFFSET(#REF!,0,0,COUNTA(#REF!)-1,1)</definedName>
    <definedName name="Acc_1" localSheetId="3">#REF!</definedName>
    <definedName name="Acc_1" localSheetId="2">#REF!</definedName>
    <definedName name="Acc_1" localSheetId="4">#REF!</definedName>
    <definedName name="Acc_1">#REF!</definedName>
    <definedName name="Acc_2" localSheetId="3">#REF!</definedName>
    <definedName name="Acc_2" localSheetId="2">#REF!</definedName>
    <definedName name="Acc_2" localSheetId="4">#REF!</definedName>
    <definedName name="Acc_2">#REF!</definedName>
    <definedName name="Acc_3" localSheetId="3">#REF!</definedName>
    <definedName name="Acc_3" localSheetId="2">#REF!</definedName>
    <definedName name="Acc_3" localSheetId="4">#REF!</definedName>
    <definedName name="Acc_3">#REF!</definedName>
    <definedName name="Acc_4" localSheetId="3">#REF!</definedName>
    <definedName name="Acc_4" localSheetId="2">#REF!</definedName>
    <definedName name="Acc_4" localSheetId="4">#REF!</definedName>
    <definedName name="Acc_4">#REF!</definedName>
    <definedName name="Acc_5" localSheetId="3">#REF!</definedName>
    <definedName name="Acc_5" localSheetId="2">#REF!</definedName>
    <definedName name="Acc_5" localSheetId="4">#REF!</definedName>
    <definedName name="Acc_5">#REF!</definedName>
    <definedName name="Acc_6" localSheetId="3">#REF!</definedName>
    <definedName name="Acc_6" localSheetId="2">#REF!</definedName>
    <definedName name="Acc_6" localSheetId="4">#REF!</definedName>
    <definedName name="Acc_6">#REF!</definedName>
    <definedName name="Acc_7" localSheetId="3">#REF!</definedName>
    <definedName name="Acc_7" localSheetId="2">#REF!</definedName>
    <definedName name="Acc_7" localSheetId="4">#REF!</definedName>
    <definedName name="Acc_7">#REF!</definedName>
    <definedName name="Acc_8" localSheetId="3">#REF!</definedName>
    <definedName name="Acc_8" localSheetId="2">#REF!</definedName>
    <definedName name="Acc_8" localSheetId="4">#REF!</definedName>
    <definedName name="Acc_8">#REF!</definedName>
    <definedName name="Acc_9" localSheetId="3">#REF!</definedName>
    <definedName name="Acc_9" localSheetId="2">#REF!</definedName>
    <definedName name="Acc_9" localSheetId="4">#REF!</definedName>
    <definedName name="Acc_9">#REF!</definedName>
    <definedName name="Admin" localSheetId="1">[1]TABLA!$Q$2:$Q$3</definedName>
    <definedName name="Admin" localSheetId="4">[2]TABLA!$Q$2:$Q$3</definedName>
    <definedName name="Admin">[3]TABLA!$Q$2:$Q$3</definedName>
    <definedName name="Agricultura" localSheetId="3">[3]TABLA!#REF!</definedName>
    <definedName name="Agricultura" localSheetId="1">[1]TABLA!#REF!</definedName>
    <definedName name="Agricultura" localSheetId="4">[2]TABLA!#REF!</definedName>
    <definedName name="Agricultura">[3]TABLA!#REF!</definedName>
    <definedName name="Agricultura_y_Desarrollo_Rural" localSheetId="3">[3]TABLA!#REF!</definedName>
    <definedName name="Agricultura_y_Desarrollo_Rural" localSheetId="1">[1]TABLA!#REF!</definedName>
    <definedName name="Agricultura_y_Desarrollo_Rural" localSheetId="4">[2]TABLA!#REF!</definedName>
    <definedName name="Agricultura_y_Desarrollo_Rural">[3]TABLA!#REF!</definedName>
    <definedName name="Ambiental" localSheetId="1">'[1]Tablas instituciones'!$D$2:$D$9</definedName>
    <definedName name="Ambiental" localSheetId="4">'[2]Tablas instituciones'!$D$2:$D$9</definedName>
    <definedName name="Ambiental">'[3]Tablas instituciones'!$D$2:$D$9</definedName>
    <definedName name="ambiente" localSheetId="3">[3]TABLA!#REF!</definedName>
    <definedName name="ambiente" localSheetId="1">[1]TABLA!#REF!</definedName>
    <definedName name="ambiente" localSheetId="4">[2]TABLA!#REF!</definedName>
    <definedName name="ambiente">[3]TABLA!#REF!</definedName>
    <definedName name="Ambiente_y_Desarrollo_Sostenible" localSheetId="3">[3]TABLA!#REF!</definedName>
    <definedName name="Ambiente_y_Desarrollo_Sostenible" localSheetId="1">[1]TABLA!#REF!</definedName>
    <definedName name="Ambiente_y_Desarrollo_Sostenible" localSheetId="4">[2]TABLA!#REF!</definedName>
    <definedName name="Ambiente_y_Desarrollo_Sostenible">[3]TABLA!#REF!</definedName>
    <definedName name="_xlnm.Print_Area" localSheetId="3">'Atención al ciudadano'!$A$1:$U$30</definedName>
    <definedName name="_xlnm.Print_Area" localSheetId="1">'Estrategias de Racionalizacion'!$A$1:$W$16</definedName>
    <definedName name="_xlnm.Print_Area" localSheetId="0">'Gestión Riesgo Corrupción '!$A$1:$AD$14</definedName>
    <definedName name="_xlnm.Print_Area" localSheetId="2">'Rendición de Cuentas'!$A$1:$AD$13</definedName>
    <definedName name="_xlnm.Print_Area" localSheetId="4">'Transparencia y Acc. Info'!$A$1:$AE$17</definedName>
    <definedName name="Ciencia__Tecnología_e_innovación" localSheetId="3">[3]TABLA!#REF!</definedName>
    <definedName name="Ciencia__Tecnología_e_innovación" localSheetId="1">[1]TABLA!#REF!</definedName>
    <definedName name="Ciencia__Tecnología_e_innovación" localSheetId="2">[3]TABLA!#REF!</definedName>
    <definedName name="Ciencia__Tecnología_e_innovación" localSheetId="4">[2]TABLA!#REF!</definedName>
    <definedName name="Ciencia__Tecnología_e_innovación">[3]TABLA!#REF!</definedName>
    <definedName name="clases1">[4]TABLA!$G$2:$G$5</definedName>
    <definedName name="Comercio__Industria_y_Turismo" localSheetId="3">[3]TABLA!#REF!</definedName>
    <definedName name="Comercio__Industria_y_Turismo" localSheetId="1">[1]TABLA!#REF!</definedName>
    <definedName name="Comercio__Industria_y_Turismo" localSheetId="4">[2]TABLA!#REF!</definedName>
    <definedName name="Comercio__Industria_y_Turismo">[3]TABLA!#REF!</definedName>
    <definedName name="Departamentos" localSheetId="3">#REF!</definedName>
    <definedName name="departamentos" localSheetId="1">[1]TABLA!$D$2:$D$36</definedName>
    <definedName name="Departamentos" localSheetId="2">#REF!</definedName>
    <definedName name="Departamentos" localSheetId="4">#REF!</definedName>
    <definedName name="Departamentos">#REF!</definedName>
    <definedName name="Fuentes" localSheetId="3">#REF!</definedName>
    <definedName name="Fuentes" localSheetId="2">#REF!</definedName>
    <definedName name="Fuentes" localSheetId="4">#REF!</definedName>
    <definedName name="Fuentes">#REF!</definedName>
    <definedName name="Indicadores" localSheetId="3">#REF!</definedName>
    <definedName name="Indicadores" localSheetId="2">#REF!</definedName>
    <definedName name="Indicadores" localSheetId="4">#REF!</definedName>
    <definedName name="Indicadores">#REF!</definedName>
    <definedName name="nivel" localSheetId="1">[1]TABLA!$C$2:$C$3</definedName>
    <definedName name="nivel" localSheetId="4">[2]TABLA!$C$2:$C$3</definedName>
    <definedName name="nivel">[3]TABLA!$C$2:$C$3</definedName>
    <definedName name="Objetivos" localSheetId="3">OFFSET(#REF!,0,0,COUNTA(#REF!)-1,1)</definedName>
    <definedName name="Objetivos" localSheetId="2">OFFSET(#REF!,0,0,COUNTA(#REF!)-1,1)</definedName>
    <definedName name="Objetivos" localSheetId="4">OFFSET(#REF!,0,0,COUNTA(#REF!)-1,1)</definedName>
    <definedName name="Objetivos">OFFSET(#REF!,0,0,COUNTA(#REF!)-1,1)</definedName>
    <definedName name="orden" localSheetId="1">[1]TABLA!$A$3:$A$4</definedName>
    <definedName name="orden" localSheetId="4">[2]TABLA!$A$3:$A$4</definedName>
    <definedName name="orden">[3]TABLA!$A$3:$A$4</definedName>
    <definedName name="sector" localSheetId="1">[1]TABLA!$B$2:$B$26</definedName>
    <definedName name="sector" localSheetId="4">[2]TABLA!$B$2:$B$26</definedName>
    <definedName name="sector">[3]TABLA!$B$2:$B$26</definedName>
    <definedName name="Tipos" localSheetId="1">[1]TABLA!$G$2:$G$4</definedName>
    <definedName name="Tipos" localSheetId="4">[2]TABLA!$G$2:$G$4</definedName>
    <definedName name="Tipos">[3]TABLA!$G$2:$G$4</definedName>
    <definedName name="_xlnm.Print_Titles" localSheetId="3">'Atención al ciudadano'!$1:$3</definedName>
    <definedName name="_xlnm.Print_Titles" localSheetId="1">'Estrategias de Racionalizacion'!$1:$14</definedName>
    <definedName name="_xlnm.Print_Titles" localSheetId="0">'Gestión Riesgo Corrupción '!$1:$3</definedName>
    <definedName name="_xlnm.Print_Titles" localSheetId="4">'Transparencia y Acc. Info'!$1:$3</definedName>
    <definedName name="vigencias" localSheetId="1">[1]TABLA!$E$2:$E$7</definedName>
    <definedName name="vigencias" localSheetId="4">[2]TABLA!$E$2:$E$7</definedName>
    <definedName name="vigencias">[3]TABLA!$E$2:$E$7</definedName>
  </definedNames>
  <calcPr calcId="152511"/>
</workbook>
</file>

<file path=xl/calcChain.xml><?xml version="1.0" encoding="utf-8"?>
<calcChain xmlns="http://schemas.openxmlformats.org/spreadsheetml/2006/main">
  <c r="AE18" i="5" l="1"/>
  <c r="C31" i="6" l="1"/>
  <c r="E31" i="6" s="1"/>
  <c r="C28" i="6"/>
  <c r="E28" i="6" s="1"/>
  <c r="AD14" i="3"/>
  <c r="C29" i="6" s="1"/>
  <c r="E29" i="6" s="1"/>
  <c r="AD15" i="1"/>
  <c r="C27" i="6" s="1"/>
  <c r="E27" i="6" s="1"/>
  <c r="K17" i="2"/>
  <c r="U31" i="4" l="1"/>
  <c r="AB13" i="5" l="1"/>
  <c r="AA13" i="5"/>
  <c r="AA7" i="5"/>
  <c r="AB7" i="5"/>
  <c r="AA8" i="5"/>
  <c r="AC8" i="5" s="1"/>
  <c r="AB8" i="5"/>
  <c r="AA6" i="5"/>
  <c r="AB6" i="5"/>
  <c r="AC6" i="5"/>
  <c r="AA5" i="5"/>
  <c r="AC5" i="5" s="1"/>
  <c r="AB5" i="5"/>
  <c r="AA9" i="5"/>
  <c r="AB9" i="5"/>
  <c r="AA10" i="5"/>
  <c r="AB10" i="5"/>
  <c r="AA11" i="5"/>
  <c r="AB11" i="5"/>
  <c r="AA12" i="5"/>
  <c r="AB12" i="5"/>
  <c r="AA14" i="5"/>
  <c r="AB14" i="5"/>
  <c r="AA15" i="5"/>
  <c r="AC15" i="5" s="1"/>
  <c r="AB15" i="5"/>
  <c r="AA16" i="5"/>
  <c r="AB16" i="5"/>
  <c r="AC16" i="5" s="1"/>
  <c r="AA17" i="5"/>
  <c r="AB17" i="5"/>
  <c r="AC17" i="5" s="1"/>
  <c r="AB4" i="5"/>
  <c r="AA4" i="5"/>
  <c r="AC4" i="5"/>
  <c r="R19" i="4"/>
  <c r="Q19" i="4"/>
  <c r="R18" i="4"/>
  <c r="Q18" i="4"/>
  <c r="Q5" i="4"/>
  <c r="R5" i="4"/>
  <c r="Q6" i="4"/>
  <c r="R6" i="4"/>
  <c r="Q7" i="4"/>
  <c r="R7" i="4"/>
  <c r="Q8" i="4"/>
  <c r="R8" i="4"/>
  <c r="Q9" i="4"/>
  <c r="S9" i="4" s="1"/>
  <c r="R9" i="4"/>
  <c r="Q10" i="4"/>
  <c r="R10" i="4"/>
  <c r="Q11" i="4"/>
  <c r="R11" i="4"/>
  <c r="Q12" i="4"/>
  <c r="R12" i="4"/>
  <c r="Q13" i="4"/>
  <c r="R13" i="4"/>
  <c r="Q14" i="4"/>
  <c r="R14" i="4"/>
  <c r="Q15" i="4"/>
  <c r="S15" i="4" s="1"/>
  <c r="R15" i="4"/>
  <c r="Q16" i="4"/>
  <c r="R16" i="4"/>
  <c r="Q17" i="4"/>
  <c r="R17" i="4"/>
  <c r="Q20" i="4"/>
  <c r="R20" i="4"/>
  <c r="Q21" i="4"/>
  <c r="R21" i="4"/>
  <c r="Q22" i="4"/>
  <c r="R22" i="4"/>
  <c r="Q23" i="4"/>
  <c r="S23" i="4" s="1"/>
  <c r="R23" i="4"/>
  <c r="Q24" i="4"/>
  <c r="R24" i="4"/>
  <c r="Q25" i="4"/>
  <c r="R25" i="4"/>
  <c r="Q26" i="4"/>
  <c r="R26" i="4"/>
  <c r="Q27" i="4"/>
  <c r="R27" i="4"/>
  <c r="Q28" i="4"/>
  <c r="R28" i="4"/>
  <c r="Q29" i="4"/>
  <c r="S29" i="4" s="1"/>
  <c r="R29" i="4"/>
  <c r="Q30" i="4"/>
  <c r="R30" i="4"/>
  <c r="R4" i="4"/>
  <c r="Q4" i="4"/>
  <c r="Z5" i="3"/>
  <c r="AA5" i="3"/>
  <c r="Z6" i="3"/>
  <c r="AB6" i="3" s="1"/>
  <c r="AA6" i="3"/>
  <c r="Z7" i="3"/>
  <c r="AB7" i="3" s="1"/>
  <c r="AA7" i="3"/>
  <c r="Z8" i="3"/>
  <c r="AB8" i="3"/>
  <c r="AA8" i="3"/>
  <c r="Z9" i="3"/>
  <c r="AA9" i="3"/>
  <c r="Z10" i="3"/>
  <c r="AA10" i="3"/>
  <c r="Z11" i="3"/>
  <c r="AB11" i="3" s="1"/>
  <c r="AA11" i="3"/>
  <c r="Z12" i="3"/>
  <c r="AA12" i="3"/>
  <c r="Z13" i="3"/>
  <c r="AB13" i="3" s="1"/>
  <c r="AA13" i="3"/>
  <c r="AA4" i="3"/>
  <c r="Z4" i="3"/>
  <c r="T15" i="2"/>
  <c r="S15" i="2"/>
  <c r="U15" i="2"/>
  <c r="C5" i="6"/>
  <c r="E5" i="6" s="1"/>
  <c r="AA5" i="1"/>
  <c r="AA6" i="1"/>
  <c r="AA7" i="1"/>
  <c r="AA8" i="1"/>
  <c r="AA9" i="1"/>
  <c r="AA10" i="1"/>
  <c r="AA11" i="1"/>
  <c r="AA12" i="1"/>
  <c r="AA13" i="1"/>
  <c r="AA14" i="1"/>
  <c r="AA4" i="1"/>
  <c r="Z5" i="1"/>
  <c r="Z6" i="1"/>
  <c r="Z7" i="1"/>
  <c r="Z8" i="1"/>
  <c r="Z9" i="1"/>
  <c r="Z10" i="1"/>
  <c r="Z11" i="1"/>
  <c r="Z12" i="1"/>
  <c r="Z13" i="1"/>
  <c r="Z14" i="1"/>
  <c r="Z4" i="1"/>
  <c r="Q18" i="5"/>
  <c r="M17" i="5"/>
  <c r="M16" i="5"/>
  <c r="M15" i="5"/>
  <c r="M14" i="5"/>
  <c r="M13" i="5"/>
  <c r="M12" i="5"/>
  <c r="M9" i="5"/>
  <c r="M8" i="5"/>
  <c r="M7" i="5"/>
  <c r="M6" i="5"/>
  <c r="M5" i="5"/>
  <c r="M4" i="5"/>
  <c r="AC11" i="5"/>
  <c r="AC7" i="5"/>
  <c r="AC9" i="5"/>
  <c r="AC10" i="5"/>
  <c r="AC13" i="5"/>
  <c r="AC14" i="5"/>
  <c r="AB4" i="3"/>
  <c r="AB9" i="3"/>
  <c r="AB5" i="3"/>
  <c r="L13" i="3"/>
  <c r="O13" i="3" s="1"/>
  <c r="P13" i="3" s="1"/>
  <c r="L12" i="3"/>
  <c r="O12" i="3"/>
  <c r="P12" i="3" s="1"/>
  <c r="L11" i="3"/>
  <c r="O11" i="3" s="1"/>
  <c r="P11" i="3" s="1"/>
  <c r="L10" i="3"/>
  <c r="O10" i="3" s="1"/>
  <c r="P10" i="3" s="1"/>
  <c r="L8" i="3"/>
  <c r="O8" i="3" s="1"/>
  <c r="P8" i="3" s="1"/>
  <c r="L7" i="3"/>
  <c r="O7" i="3" s="1"/>
  <c r="P7" i="3" s="1"/>
  <c r="L5" i="3"/>
  <c r="O5" i="3" s="1"/>
  <c r="P5" i="3" s="1"/>
  <c r="L4" i="3"/>
  <c r="O4" i="3" s="1"/>
  <c r="P4" i="3" s="1"/>
  <c r="L14" i="1"/>
  <c r="O14" i="1" s="1"/>
  <c r="P14" i="1" s="1"/>
  <c r="L13" i="1"/>
  <c r="O13" i="1" s="1"/>
  <c r="P13" i="1" s="1"/>
  <c r="L12" i="1"/>
  <c r="O12" i="1" s="1"/>
  <c r="P12" i="1" s="1"/>
  <c r="L11" i="1"/>
  <c r="O11" i="1" s="1"/>
  <c r="P11" i="1" s="1"/>
  <c r="L10" i="1"/>
  <c r="O10" i="1" s="1"/>
  <c r="P10" i="1" s="1"/>
  <c r="L9" i="1"/>
  <c r="O9" i="1" s="1"/>
  <c r="P9" i="1" s="1"/>
  <c r="L8" i="1"/>
  <c r="O8" i="1" s="1"/>
  <c r="P8" i="1" s="1"/>
  <c r="L7" i="1"/>
  <c r="O7" i="1" s="1"/>
  <c r="P7" i="1" s="1"/>
  <c r="L6" i="1"/>
  <c r="O6" i="1" s="1"/>
  <c r="P6" i="1" s="1"/>
  <c r="L5" i="1"/>
  <c r="O5" i="1" s="1"/>
  <c r="P5" i="1" s="1"/>
  <c r="L4" i="1"/>
  <c r="O4" i="1" s="1"/>
  <c r="P4" i="1" s="1"/>
  <c r="AC12" i="5" l="1"/>
  <c r="AC18" i="5"/>
  <c r="S22" i="4"/>
  <c r="S11" i="4"/>
  <c r="AB12" i="3"/>
  <c r="AB10" i="3"/>
  <c r="AB7" i="1"/>
  <c r="AB4" i="1"/>
  <c r="AB14" i="1"/>
  <c r="AB12" i="1"/>
  <c r="S18" i="4"/>
  <c r="S5" i="4"/>
  <c r="S10" i="4"/>
  <c r="S28" i="4"/>
  <c r="S8" i="4"/>
  <c r="S24" i="4"/>
  <c r="S26" i="4"/>
  <c r="S14" i="4"/>
  <c r="S13" i="4"/>
  <c r="S7" i="4"/>
  <c r="S20" i="4"/>
  <c r="S21" i="4"/>
  <c r="S12" i="4"/>
  <c r="S4" i="4"/>
  <c r="S30" i="4"/>
  <c r="S16" i="4"/>
  <c r="S27" i="4"/>
  <c r="S25" i="4"/>
  <c r="S6" i="4"/>
  <c r="S17" i="4"/>
  <c r="S19" i="4"/>
  <c r="AB10" i="1"/>
  <c r="AB14" i="3"/>
  <c r="C6" i="6" s="1"/>
  <c r="E6" i="6" s="1"/>
  <c r="P14" i="3"/>
  <c r="AB5" i="1"/>
  <c r="AB8" i="1"/>
  <c r="AB6" i="1"/>
  <c r="AB9" i="1"/>
  <c r="AB13" i="1"/>
  <c r="AB11" i="1"/>
  <c r="AB15" i="1"/>
  <c r="C4" i="6" s="1"/>
  <c r="E4" i="6" s="1"/>
  <c r="C8" i="6" l="1"/>
  <c r="E8" i="6" s="1"/>
  <c r="U32" i="4"/>
  <c r="U33" i="4" s="1"/>
  <c r="C30" i="6" s="1"/>
  <c r="E30" i="6" s="1"/>
  <c r="E32" i="6" s="1"/>
  <c r="S31" i="4"/>
  <c r="C7" i="6" s="1"/>
  <c r="E7" i="6" s="1"/>
  <c r="E9" i="6" s="1"/>
</calcChain>
</file>

<file path=xl/comments1.xml><?xml version="1.0" encoding="utf-8"?>
<comments xmlns="http://schemas.openxmlformats.org/spreadsheetml/2006/main">
  <authors>
    <author>Luz Miriam Diaz Diaz</author>
    <author>mprada</author>
    <author>Jaime Orlando Delgado Gordillo</author>
  </authors>
  <commentList>
    <comment ref="C4" authorId="0" shapeId="0">
      <text>
        <r>
          <rPr>
            <sz val="12"/>
            <color indexed="81"/>
            <rFont val="Tahoma"/>
            <family val="2"/>
          </rPr>
          <t>Escriba el nombre completo de la entidad</t>
        </r>
      </text>
    </comment>
    <comment ref="C6" authorId="0" shapeId="0">
      <text>
        <r>
          <rPr>
            <sz val="10"/>
            <color indexed="81"/>
            <rFont val="Tahoma"/>
            <family val="2"/>
          </rPr>
          <t>Seleccione el sector al que pertenece la entidad (sólo para entidades del orden nacional)</t>
        </r>
      </text>
    </comment>
    <comment ref="H6" authorId="0" shapeId="0">
      <text>
        <r>
          <rPr>
            <sz val="10"/>
            <color indexed="81"/>
            <rFont val="Tahoma"/>
            <family val="2"/>
          </rPr>
          <t>Seleccione el orden al que pertenece la entidad (nacional o territorial)</t>
        </r>
        <r>
          <rPr>
            <sz val="9"/>
            <color indexed="81"/>
            <rFont val="Tahoma"/>
            <family val="2"/>
          </rPr>
          <t xml:space="preserve">
</t>
        </r>
      </text>
    </comment>
    <comment ref="C8" authorId="0" shapeId="0">
      <text>
        <r>
          <rPr>
            <sz val="10"/>
            <color indexed="81"/>
            <rFont val="Tahoma"/>
            <family val="2"/>
          </rPr>
          <t>Seleccione el departamento donde está ubicada la entidad (solo para entidades del orden territorial)</t>
        </r>
      </text>
    </comment>
    <comment ref="H8" authorId="0" shapeId="0">
      <text>
        <r>
          <rPr>
            <sz val="10"/>
            <color indexed="81"/>
            <rFont val="Tahoma"/>
            <family val="2"/>
          </rPr>
          <t>Seleccione el año en que va a presentar la propuesta de racionalización</t>
        </r>
        <r>
          <rPr>
            <sz val="9"/>
            <color indexed="81"/>
            <rFont val="Tahoma"/>
            <family val="2"/>
          </rPr>
          <t xml:space="preserve">
</t>
        </r>
      </text>
    </comment>
    <comment ref="C10" authorId="0" shapeId="0">
      <text>
        <r>
          <rPr>
            <sz val="12"/>
            <color indexed="81"/>
            <rFont val="Tahoma"/>
            <family val="2"/>
          </rPr>
          <t>Escriba el nombre del Municipio donde se ubica la entidad (sólo para entidades del orden territorial)</t>
        </r>
      </text>
    </comment>
    <comment ref="C13" authorId="0" shapeId="0">
      <text>
        <r>
          <rPr>
            <sz val="12"/>
            <color indexed="81"/>
            <rFont val="Tahoma"/>
            <family val="2"/>
          </rPr>
          <t>Seleccione la modalidad de la mejora a realizar (normativa, administrativa o tecnológica)</t>
        </r>
      </text>
    </comment>
    <comment ref="D13" authorId="0" shapeId="0">
      <text>
        <r>
          <rPr>
            <sz val="12"/>
            <color indexed="81"/>
            <rFont val="Tahoma"/>
            <family val="2"/>
          </rPr>
          <t>Seleccione la opción de racionalización que aplica, según el tipo de racionalización elegido</t>
        </r>
      </text>
    </comment>
    <comment ref="E13" authorId="0" shapeId="0">
      <text>
        <r>
          <rPr>
            <sz val="12"/>
            <color indexed="81"/>
            <rFont val="Tahoma"/>
            <family val="2"/>
          </rPr>
          <t>De manera concreta describa como está u opera actualmente el trámite, proceso o procedimiento, es decir, antes de realizar la mejora a proponer</t>
        </r>
      </text>
    </comment>
    <comment ref="F13" authorId="1" shapeId="0">
      <text>
        <r>
          <rPr>
            <sz val="12"/>
            <color indexed="81"/>
            <rFont val="Tahoma"/>
            <family val="2"/>
          </rPr>
          <t>De manera concreta describa en qué consiste la acción de mejora o racionalización a realizar al trámite, proceso o procedimiento.</t>
        </r>
      </text>
    </comment>
    <comment ref="G13" authorId="0" shapeId="0">
      <text>
        <r>
          <rPr>
            <sz val="12"/>
            <color indexed="81"/>
            <rFont val="Tahoma"/>
            <family val="2"/>
          </rPr>
          <t>De manera concreta describa el impacto que tiene la mejora en el ciudadano y/o la entidad, expresada en reducción de tiempo o costos</t>
        </r>
      </text>
    </comment>
    <comment ref="H13" authorId="2" shapeId="0">
      <text>
        <r>
          <rPr>
            <sz val="12"/>
            <color indexed="81"/>
            <rFont val="Tahoma"/>
            <family val="2"/>
          </rPr>
          <t>Ärea dentro de la entidad que lidera la racionalización del trámite, proceso o procedimiento</t>
        </r>
      </text>
    </comment>
    <comment ref="I14" authorId="2" shapeId="0">
      <text>
        <r>
          <rPr>
            <sz val="12"/>
            <color indexed="81"/>
            <rFont val="Tahoma"/>
            <family val="2"/>
          </rPr>
          <t>Indique la fecha de inicio de las acciones de racionalización a realizar</t>
        </r>
      </text>
    </comment>
    <comment ref="J14" authorId="2" shapeId="0">
      <text>
        <r>
          <rPr>
            <sz val="12"/>
            <color indexed="81"/>
            <rFont val="Tahoma"/>
            <family val="2"/>
          </rPr>
          <t>Indique la fecha de terminación de las acciones de racionalización a realizar</t>
        </r>
      </text>
    </comment>
  </commentList>
</comments>
</file>

<file path=xl/sharedStrings.xml><?xml version="1.0" encoding="utf-8"?>
<sst xmlns="http://schemas.openxmlformats.org/spreadsheetml/2006/main" count="698" uniqueCount="435">
  <si>
    <t xml:space="preserve">Plan Anticorrupción y de Atención al Ciudadano                                                                                                                                                                                   </t>
  </si>
  <si>
    <t>Componente 1: Gestión del Riesgo de Corrupción</t>
  </si>
  <si>
    <t>AVANCES</t>
  </si>
  <si>
    <t>Subcomponente</t>
  </si>
  <si>
    <t xml:space="preserve"> Actividades</t>
  </si>
  <si>
    <t>Meta o producto</t>
  </si>
  <si>
    <t>Responsable</t>
  </si>
  <si>
    <t>Grupo</t>
  </si>
  <si>
    <t>Fecha programada</t>
  </si>
  <si>
    <t>Enero - Marzo</t>
  </si>
  <si>
    <t>Abril - Junio</t>
  </si>
  <si>
    <t>Julio - Septiembre</t>
  </si>
  <si>
    <t>Octubre - Diciembre</t>
  </si>
  <si>
    <t>TOTAL Ejecutado</t>
  </si>
  <si>
    <t>META</t>
  </si>
  <si>
    <t>Ponderación actividad específica</t>
  </si>
  <si>
    <t>Avance por Actividad Específica</t>
  </si>
  <si>
    <t>Avance por Actividad General</t>
  </si>
  <si>
    <t>Descripción de Avance</t>
  </si>
  <si>
    <t>Política de Administración de Riesgos de Corrupción</t>
  </si>
  <si>
    <t>1.1</t>
  </si>
  <si>
    <t>Revisión de la actual politica de administración de riesgos de la Unidad, para su actualizacion permanente</t>
  </si>
  <si>
    <t>Una Política de Administración de riesgos actualizada</t>
  </si>
  <si>
    <t xml:space="preserve">Fernando Santoyo 
Marisol Viveros Zambrano 
</t>
  </si>
  <si>
    <t>Director de Investigaciones y Planeación, y Coordinación de Planeación y Estadística.</t>
  </si>
  <si>
    <t>Construcción del Mapa de Riesgos de Corrupción</t>
  </si>
  <si>
    <t>2.1</t>
  </si>
  <si>
    <t>Revisar y actualizar la identificación y valoración de los riesgos de corrupción de conformidad con la guia para la gestión del riesgo de corrupción 2017</t>
  </si>
  <si>
    <t>Un documento de identificación y valoración de riesgos de corrupción por procesos</t>
  </si>
  <si>
    <t xml:space="preserve">Marisol Viveros Zambrano 
</t>
  </si>
  <si>
    <t>Coordinación de Planeación y Estadística y Líderes de procesos</t>
  </si>
  <si>
    <t>2.2</t>
  </si>
  <si>
    <t>Consolidación y publicación de la matriz de riesgos de corrupción para consulta de la ciudadanía</t>
  </si>
  <si>
    <t xml:space="preserve">Una Matriz de riesgos de corrupción publicada en la página web de la Unidad www.orgsolidarias.gov.co </t>
  </si>
  <si>
    <t>Coordinación de Planeación y Estadística.</t>
  </si>
  <si>
    <t xml:space="preserve"> Consulta y divulgación </t>
  </si>
  <si>
    <t>3.1</t>
  </si>
  <si>
    <t>Recibir y consoldidar las observaciones enviadas por parte la ciudadanía con respecto al mapa de riesgos de corrupción</t>
  </si>
  <si>
    <t>Un documento de consolidación de las observaciones recibidas</t>
  </si>
  <si>
    <t>3.2</t>
  </si>
  <si>
    <t>Publicación en firme del mapa de riesgos de corrupción pagina Web de la Entidad y en la pagina Gobierno en Línea- GEL</t>
  </si>
  <si>
    <t>Un Mapa de riesgos de corrupción publicado</t>
  </si>
  <si>
    <t xml:space="preserve"> Monitoreo o revisión</t>
  </si>
  <si>
    <t>4.1</t>
  </si>
  <si>
    <t>Realizar primer monitoreo a Mapas de riesgo de corrupción del proceso</t>
  </si>
  <si>
    <t>Mapas de riesgo de los procesos con monitoreo y revisión diligenciado</t>
  </si>
  <si>
    <t>Rafael González Gordillo, Gloria Inés Lache Jiménez, Carolina Bonilla, Juan David , Marisol Viveros, Cesar Vanegas, Carmen julia Lizarazo, Jaqueline Arbeláez, Nelson Piñeros, Francy Yolima Moreno</t>
  </si>
  <si>
    <t>Líderes de proceso</t>
  </si>
  <si>
    <t>4.2</t>
  </si>
  <si>
    <t>Realizar segundo monitoreo a Mapas de riesgo de corrupción del proceso</t>
  </si>
  <si>
    <t>4.3</t>
  </si>
  <si>
    <t>Realizar tercer monitoreo a Mapas de riesgo de corrupción del proceso</t>
  </si>
  <si>
    <t>Seguimiento</t>
  </si>
  <si>
    <t>5.1</t>
  </si>
  <si>
    <t>Realizar primer seguimiento a Mapas de riesgo de corrupción</t>
  </si>
  <si>
    <t>Seguimiento Oficina de control interno</t>
  </si>
  <si>
    <t>Nelson Piñeros</t>
  </si>
  <si>
    <t>Jefe de Control Interno</t>
  </si>
  <si>
    <t>5.2</t>
  </si>
  <si>
    <t>Realizar segundo seguimiento a Mapas de riesgo de corrupción</t>
  </si>
  <si>
    <t>5.3</t>
  </si>
  <si>
    <t>Realizar tercer seguimiento a Mapas de riesgo de corrupción</t>
  </si>
  <si>
    <t>ESTRATEGIA DE RACIONALIZACIÓN DE TRÁMITES</t>
  </si>
  <si>
    <t>Nombre de la entidad</t>
  </si>
  <si>
    <t>Unidad Administrativa Especial de Organizaciones Solidarias</t>
  </si>
  <si>
    <t>Sector Administrativo</t>
  </si>
  <si>
    <t>Trabajo</t>
  </si>
  <si>
    <t>Orden</t>
  </si>
  <si>
    <t>Nacional</t>
  </si>
  <si>
    <t>Departamento:</t>
  </si>
  <si>
    <t>Bogotá D.C</t>
  </si>
  <si>
    <t>Año Vigencia:</t>
  </si>
  <si>
    <t>Municipio:</t>
  </si>
  <si>
    <t>Bogotá D.C.</t>
  </si>
  <si>
    <t>PLANEACION DE LA ESTRATEGIA DE RACIONALIZACIÓN</t>
  </si>
  <si>
    <t xml:space="preserve">
N°</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</si>
  <si>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</si>
  <si>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</si>
  <si>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</si>
  <si>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</si>
  <si>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</si>
  <si>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</si>
  <si>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</si>
  <si>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</si>
  <si>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INICIO
dd/mm/aa</t>
  </si>
  <si>
    <t>FIN
dd/mm/aa</t>
  </si>
  <si>
    <t>Acreditación</t>
  </si>
  <si>
    <t>Tecnologicas</t>
  </si>
  <si>
    <t>Trámite/OPA total en línea</t>
  </si>
  <si>
    <t xml:space="preserve">El trámite de acreditación se desarrolla a través de un desarrollo tecnológico denominado SIA, esté aplicativo permite que todo el trámite se efectue en línea de cara al ciudadano.  Sin embargo el SIA no permite integrar toda la información que se deriva del trámite, por ejemplo las personas certificadas en los cursos, las entidades que fueron acreditadas antes de la implementación del sitema, la cobertura terrotorial  de los cursos ofrecidos, el seguimiento permanete a las entidades acreditadas, entre otros. En la vigencia 2017 la Unidad desarrolló el Sistema Integrado de Información de acreditación SIIA que consta de los siguientes módulos. Tramite, Histórico, Seguimiento a entidades, Renovaciones, Certificaciones y Estadiísticos. El SIIA se encuentra completamente desarrollado y se pondrá en producción en el año 2018 siguiendo una estrategia de implementación. </t>
  </si>
  <si>
    <t xml:space="preserve">Implementar nuevo desarrollo tecnológico, Sistema Integrado de Información de Acreditación "SIIA"
</t>
  </si>
  <si>
    <r>
      <t xml:space="preserve">Este nuevo aplicativo SIIA presentará las siguientes bondades:
</t>
    </r>
    <r>
      <rPr>
        <u/>
        <sz val="12"/>
        <rFont val="Arial"/>
        <family val="2"/>
      </rPr>
      <t>Para el ciudadano:</t>
    </r>
    <r>
      <rPr>
        <sz val="12"/>
        <rFont val="Arial"/>
        <family val="2"/>
      </rPr>
      <t xml:space="preserve">
Es adaptable, porque es utilizable desde dispositivos móviles: celular, tabletas, PC y televisores.
Es amigable, porque facilita al usuario el ingreso de información, la consulta de observaciones y datos históricos, y permite seguimiento al avance del trámite
</t>
    </r>
    <r>
      <rPr>
        <u/>
        <sz val="12"/>
        <rFont val="Arial"/>
        <family val="2"/>
      </rPr>
      <t>Para la entidad:</t>
    </r>
    <r>
      <rPr>
        <sz val="12"/>
        <rFont val="Arial"/>
        <family val="2"/>
      </rPr>
      <t xml:space="preserve">
Flexible, porque permite crear, suprimir y adaptar formularios a nuevas modificaciones normativas.
Está programado para conseguir calificación Triple AAA en la estrategia de Gobierno en Línea (GEL), aplica las indicaciones de Lenguaje Común del MINTIC y permite una Interoperabilidad Nivel 3</t>
    </r>
  </si>
  <si>
    <t>Grupo de Educación e Investigación
Grupo de Tecnología de la Información y las Comunicaciones</t>
  </si>
  <si>
    <t>INTERCAMBIO DE INFORMACIÓN (CADENAS DE TRÁMITES - VENTANILLAS ÚNICAS)</t>
  </si>
  <si>
    <t>No aplica</t>
  </si>
  <si>
    <t>Nombre del responsable:</t>
  </si>
  <si>
    <t>José Efraín Cuy Estebán
Juan David Díaz Salgado</t>
  </si>
  <si>
    <t>Número de teléfono:</t>
  </si>
  <si>
    <t>3275252 ext 217
32752552 ext 213</t>
  </si>
  <si>
    <t>Correo electrónico:</t>
  </si>
  <si>
    <t>jcuy@orgsolidarias.gov.co
ddiaz@orgsolidarias.gov.co</t>
  </si>
  <si>
    <t>Fecha aprobación del plan:</t>
  </si>
  <si>
    <t>FERNANDO SANTOYO ROMERO</t>
  </si>
  <si>
    <t>CAROLINA BONILLA CORTÉS</t>
  </si>
  <si>
    <t>JUAN DAVID DIAZ SALGADO</t>
  </si>
  <si>
    <t>Director de Investigación y Planeación</t>
  </si>
  <si>
    <t>Coordinadora Grupo de Educación e Investigación</t>
  </si>
  <si>
    <t xml:space="preserve">Coordinador Grupo de Tecnologías de la Información </t>
  </si>
  <si>
    <t xml:space="preserve">Plan Anticorrupción y de Atención al Ciudadano                                                                                                                                                                                                                                        </t>
  </si>
  <si>
    <t>Componente 3: Rendición de cuentas</t>
  </si>
  <si>
    <t xml:space="preserve">Subcomponente </t>
  </si>
  <si>
    <t>Actividades</t>
  </si>
  <si>
    <t xml:space="preserve">Responsable </t>
  </si>
  <si>
    <t xml:space="preserve">Grupo </t>
  </si>
  <si>
    <t xml:space="preserve"> Información de calidad y en lenguaje comprensible</t>
  </si>
  <si>
    <t>Se atenderán las consultas, preguntas, quejas y reclamos de los ciudadanos a través de su aplicativo virtual de PQR y se mantendrá contacto permanente por medio de las redes sociales (Twitter, Facebook y Youtube) y demas canales de atención con la ciudadanía, informando avances en su gestión, actividades, etc</t>
  </si>
  <si>
    <t>Un informe de atención al ciudadano</t>
  </si>
  <si>
    <t>Rolfi Serrano 
Efraín Cuy
Magda Patricia Estrada
Ricardo Ramírez</t>
  </si>
  <si>
    <t>Grupo de Educación e Investigación</t>
  </si>
  <si>
    <t>1.2</t>
  </si>
  <si>
    <t xml:space="preserve">Se elaborarán y publicarán piezas divulgativas con lenguaje ciudadano en los canales propios de la Unidad Administrativa sobre  la gestion y  resultados  de la planeación estategica de la entidad, compromisos relacinados con el Acuerdo de paz </t>
  </si>
  <si>
    <t>Una estrategia de Comunicaciones</t>
  </si>
  <si>
    <t>Cesar Alfonso Vanegas</t>
  </si>
  <si>
    <t>Grupo de Comunicaciones y Prensa</t>
  </si>
  <si>
    <t>01/02/2018 a 31/12/2018</t>
  </si>
  <si>
    <t>1.3</t>
  </si>
  <si>
    <t xml:space="preserve">Identificar (de la matriz del DAFP) las obligaciones que tiene la entidad en materia de implementación de tareas Acuerdo de paz y los actores para el proceso de rendición de cuentas general de la entidad
</t>
  </si>
  <si>
    <t xml:space="preserve">documento </t>
  </si>
  <si>
    <t>Fernando Santoyo</t>
  </si>
  <si>
    <t>Direccion de Investigacion y Planeacion</t>
  </si>
  <si>
    <t>1.4</t>
  </si>
  <si>
    <t>Se gestionará con los entes encargados de la televisión pública y privada, la inclusion de espacios promocionales que divulguen la Economía Solidaria Ambiental, teniendo en cuenta, además, la disponibilidad presupuestal para el año en curso</t>
  </si>
  <si>
    <t>2 codigos civicos gestionados</t>
  </si>
  <si>
    <t xml:space="preserve"> Diálogo de doble vía con la ciudadanía y sus organizaciones</t>
  </si>
  <si>
    <t>Consultará con la ciudadanía propuestas, necesidades, problemáticas, etc., por medio de foros virtuales dispuestos en la página web.</t>
  </si>
  <si>
    <t>3 foros  virtuales realizados</t>
  </si>
  <si>
    <t xml:space="preserve">Diseñar la campaña de derechos y deberes para servidores públicos en materia de la obligación de rendición de cuentas en el marco del acuerdo de paz. actividades que permitan incentivar la participación ciudadania  </t>
  </si>
  <si>
    <t xml:space="preserve">1 campaña diseñada  </t>
  </si>
  <si>
    <t xml:space="preserve">Cesar Alfonso Vanegas
Marisol Viveros Zambrano </t>
  </si>
  <si>
    <t xml:space="preserve">Grupo de Comunicaciones y Prensa
Grupo de Planeación Estadistica </t>
  </si>
  <si>
    <t xml:space="preserve"> 31/12/2018</t>
  </si>
  <si>
    <t>2.3</t>
  </si>
  <si>
    <t>La Entidad seguirá los lineamientos establecidos para la realización de la audiencia pública, garantizando la participación de la ciudadanía en todo el proceso.</t>
  </si>
  <si>
    <t>Una audiencia realizada</t>
  </si>
  <si>
    <t xml:space="preserve"> Incentivos para motivar la cultura de la rendición y petición de cuentas</t>
  </si>
  <si>
    <t>Se entregará material educativo a los ciudadanos que participen activamente en la actividades de Rendición de Cuentas</t>
  </si>
  <si>
    <t xml:space="preserve">2 informes de evidencias de entrega del material
</t>
  </si>
  <si>
    <t xml:space="preserve">
Grupo de Comunicaciones y Prensa
</t>
  </si>
  <si>
    <t>15/07/2018
30/11/2018</t>
  </si>
  <si>
    <t>Publicaciones de experiencias en la página WEB de la entidad y en revistas publicadas en el año</t>
  </si>
  <si>
    <t>2 informes de evidencias sobre las publicaciones en la WEB</t>
  </si>
  <si>
    <t xml:space="preserve"> Evaluación y retroalimentación a  la gestión institucional</t>
  </si>
  <si>
    <t>Se realizará seguimiento semestral para evaluar la participación de los ciudadanos y crear planes de mejoramiento que permitan mejorar y aumentar dicha participación</t>
  </si>
  <si>
    <t>2 Informes de segumiento</t>
  </si>
  <si>
    <t>Marisol Viveros</t>
  </si>
  <si>
    <t>Grupo de Planeación y Estadística</t>
  </si>
  <si>
    <t>15/07/2018
31/12/2018</t>
  </si>
  <si>
    <t>César Alfonso Vanegas</t>
  </si>
  <si>
    <t>Socializar externamente  las  mediciones de satisfacción de los ciudadanos en todos los canales de atención de manera semestral (redes sociales, portal institucional, boletín virtual)</t>
  </si>
  <si>
    <t>31/07/2018
31/01/2019</t>
  </si>
  <si>
    <t>Socializar internamente las  mediciones de satisfacción de los ciudadanos enviados por el Grupo de Educación en todos los canales de atención de manera semestral (intranet- carteleras)</t>
  </si>
  <si>
    <t>Rolfi Serrano</t>
  </si>
  <si>
    <t>Realizar mediciones de satisfacción de los ciudadanos en todos los canales de atención de manera mensual</t>
  </si>
  <si>
    <t>Diez  (10) primeros días de cada mes</t>
  </si>
  <si>
    <t>11 Informes de medición de la satisfacción ciudadana elaborados mensualmente
1 Informe de satisfacción ciudadana publicados semestralmente</t>
  </si>
  <si>
    <t xml:space="preserve">
Magda Estrada</t>
  </si>
  <si>
    <t>Implementar la estrategia de participación ciudadana en el ciclo de gestión pública de la Unidad.</t>
  </si>
  <si>
    <t>1 Plan de participación implementado</t>
  </si>
  <si>
    <t>Carolina Bonilla
Magda Estrada</t>
  </si>
  <si>
    <t xml:space="preserve">Diseñar la estrategia de participación ciudadana en el ciclo de gestión  pública de la Unidad </t>
  </si>
  <si>
    <t>1 Plan de participación diseñado</t>
  </si>
  <si>
    <t>Magda Estrada</t>
  </si>
  <si>
    <t>Encuentros con grupos de ciudadanos, para obtener insumos de mejora en el servicio</t>
  </si>
  <si>
    <t>30/06/2018
30/12/2018</t>
  </si>
  <si>
    <t xml:space="preserve">2 encuentros </t>
  </si>
  <si>
    <t>Realizar mediciones de satisfacción de los ciudadanos en todos los canales de atención de manera mensual, así como socializar interna y externamente los resultados de la medición de manera semestral</t>
  </si>
  <si>
    <t>Relacionamiento con el ciudadano</t>
  </si>
  <si>
    <t>Grupo de Educación e Investigación
Grupo de Comunicaciones y Prensa</t>
  </si>
  <si>
    <t>Rolfi Serrano
Cesar Vanegas</t>
  </si>
  <si>
    <t xml:space="preserve">Elaborar y publicar informe anual de atención al ciudadano, incluyendo en este informe el análisis de la satisfacción ciudadana y de las recomendaciones recibidas </t>
  </si>
  <si>
    <t>1 informe anual (se publica el de la vigencia anterior)</t>
  </si>
  <si>
    <t>Elaborar y publicar informe consolidado semestral de atención al ciudadano, incluyendo en este informe el análisis de la satisfacción ciudadana y de las recomendaciones recibidas</t>
  </si>
  <si>
    <t>1 informe semestral</t>
  </si>
  <si>
    <t>Rolfi Serrano
Cindy Espinel</t>
  </si>
  <si>
    <t xml:space="preserve">Elaborar informe mensual de las PQRDS recibidas y tramitadas, incluyendo en este informe el análisis de la satisfacción ciudadana y de las recomendaciones recibidas </t>
  </si>
  <si>
    <t>11 informes elaborados en la vigencia 2017</t>
  </si>
  <si>
    <t>Elaborar y socializar periódicamente informes de PQRSD para identificar oportunidades de mejora en la prestación de los servicios.</t>
  </si>
  <si>
    <t>Normativo</t>
  </si>
  <si>
    <t xml:space="preserve">Grupo de Gestión Humana 
</t>
  </si>
  <si>
    <t>Carmen Julia Lizarazo Mojica -</t>
  </si>
  <si>
    <t xml:space="preserve">Integrar los valores del código de integridad con los protocolos de atención al ciudadano mediante sesiones grupales. </t>
  </si>
  <si>
    <t xml:space="preserve">12 sesiones grupales </t>
  </si>
  <si>
    <t xml:space="preserve">Promover por medio del código de integridad la orientación al usuario y al ciuddano. </t>
  </si>
  <si>
    <t>3.5</t>
  </si>
  <si>
    <t xml:space="preserve">Grupo de Gestión Humana </t>
  </si>
  <si>
    <t xml:space="preserve">Carmen Julia Lizarazo Mojica </t>
  </si>
  <si>
    <t>Incorporar en el Programa de Bienestar e Incentivos de la Unidad en el componente de Incentivos, estrategias tendientes a reconocer a los servidores públicos en relación con el servicio al ciudadano</t>
  </si>
  <si>
    <t>1 estrategia incluída en componente de incentivos del Programa de Bienestar e Incentivos</t>
  </si>
  <si>
    <t xml:space="preserve">Sensibilizar por niveles jerárquicos las competencias comunes enfatizando en las conductas asociadas a la competencia de orientación al usuario y al ciudadano. </t>
  </si>
  <si>
    <t xml:space="preserve">Promover la cultura de servicio por medio de la calificación de la competencia común a los servidores públicos orientación al usuario y al ciudadano.  </t>
  </si>
  <si>
    <t>3.4</t>
  </si>
  <si>
    <t>Sensibilizar a evaluadores, sobre la importancia de incluir en la evalaación comportamental competencias orientadas al ciudadano</t>
  </si>
  <si>
    <t xml:space="preserve">28/02/2018
30/08/2018
</t>
  </si>
  <si>
    <t>100% de servidores evaluados en competencias comportamentales orientadas al ciudadano</t>
  </si>
  <si>
    <t>Incorporar en los procesos de evaluación del desempeño, acuerdos de gestión y compromisos laborales de los servidores públicos, la valoración  de competencias comportamentales orientadas al usuario y ciudadano</t>
  </si>
  <si>
    <t>3.3</t>
  </si>
  <si>
    <t>Carmen Julia Lizarazo Mojica</t>
  </si>
  <si>
    <t xml:space="preserve">Incluir los temas relacionados con atención al ciudadano en las jornadas de inducción a funcionarios (inluidos contratistas). </t>
  </si>
  <si>
    <t>Incluir en el Plan Institucional de Capacitación temáticas relacionadas con el mejoramiento del servicio al ciudadano</t>
  </si>
  <si>
    <t>Diseñar una herramienta para orientar  peticiones no recurrentes</t>
  </si>
  <si>
    <t>Anual</t>
  </si>
  <si>
    <t>Socializar el procedimiento y reglamento para la gestión interna de PQRDS,  a servidores</t>
  </si>
  <si>
    <t>Semestral</t>
  </si>
  <si>
    <t>Realizar acciones para difundir el Conocimiento de las normas y protocolos en la atención al ciuddano</t>
  </si>
  <si>
    <t>100% de  servidores públicos  capapacitados en cultura del servicio al ciudadano</t>
  </si>
  <si>
    <t xml:space="preserve">Promover la cultura de servicio de los servidores públicos </t>
  </si>
  <si>
    <t>Talento humano</t>
  </si>
  <si>
    <t>Direcciones Técnicas :
Dirección de Desarrollo
Dirección de Investigación y planeación</t>
  </si>
  <si>
    <t>Erika Moreno
Marisol Viveros</t>
  </si>
  <si>
    <t xml:space="preserve">Asistir a las ferias de servicio al ciudadano que sean planeadas por parte del PNSC </t>
  </si>
  <si>
    <t>Depende de cronograma suministrado pro el PNSC</t>
  </si>
  <si>
    <t xml:space="preserve">80% de participación en las Ferias </t>
  </si>
  <si>
    <t>Participar en la estrategia de Ferias de Servicio al Ciudadanodel Programa Nacional de Servicio al Ciudadano  - PNSC-</t>
  </si>
  <si>
    <t>Gestionar las peticiones que allegue la comunidad en condición de discapacidad, que pueda ser atendida con els uso de la herramienta de relevo, y reportar</t>
  </si>
  <si>
    <t>Dirección de Desarrollo - Grupo de Atención Especial a Poblaciones</t>
  </si>
  <si>
    <t>Gloria Patricia Medina Tarazona</t>
  </si>
  <si>
    <t>Promover con población en condición de descapacidad  la herramienta de centro de relevo</t>
  </si>
  <si>
    <t>Gestionar en coordinación con los responsables de la agenda de población en situación de discapacidad, capacitación para el adecuado manejo software del centro de relevo, y cumplir con la formación</t>
  </si>
  <si>
    <t>Grupo TICs</t>
  </si>
  <si>
    <t>Juan David Díaz</t>
  </si>
  <si>
    <t>Elaborar manual de usuario y capacitacióón, y capacitación en uso de herramienta del centro de relevo</t>
  </si>
  <si>
    <t>Instalar y configurar en la oficina de atención al ciudadano  la herramienta del centro de relevo</t>
  </si>
  <si>
    <t>1. Centro de relevo funcionando</t>
  </si>
  <si>
    <t xml:space="preserve">Implementar la estrategia de centro de relevo </t>
  </si>
  <si>
    <t>Cada trimestre realizar revisión de consistencia, pertinencia y vigencia de la información publicada en los link de educación Solidaria; Trámites y servicios y Atención al Ciudadano; así como los botones de tipos de usuarios</t>
  </si>
  <si>
    <t>10/04/2018
10/07/2018
10/10/2018
30/12/2018</t>
  </si>
  <si>
    <t>Información de orientación al ciudadano actualizada trimestralmente</t>
  </si>
  <si>
    <t>Realizar revisión de consistencia, pertinencia y vigencia de la información publicada en la web</t>
  </si>
  <si>
    <t>Fortalecimiento de los canales de atención</t>
  </si>
  <si>
    <t xml:space="preserve">Entregar insumos requeridos para la creación de nuevo grupo interno de trabajo para los servicios de atención y participación ciudadana </t>
  </si>
  <si>
    <t>Subdirección Nacional
Dirección de Investigación y Planeación</t>
  </si>
  <si>
    <t>Ronal Torres
Fernando Santoyo</t>
  </si>
  <si>
    <t xml:space="preserve">Mesa Interdisciplinaria de trabajo  para concretar acciones tendientes a configurar nuevo grupo interno de trabajo para los servicios de atención y participación ciudadana </t>
  </si>
  <si>
    <t xml:space="preserve">Propuesta materializada o concepto de no viabilidad </t>
  </si>
  <si>
    <t xml:space="preserve">Seguimiento a al propuesta de creación de grupo interno de trabajo para los servicios de atención y participación ciudadana </t>
  </si>
  <si>
    <t>Grupo de Educación e Investigación
Grupo de Planeación y Estadística</t>
  </si>
  <si>
    <t>Carolina Bonilla
Magda Estrada
Marisol Viveros</t>
  </si>
  <si>
    <t>Actualizar el proceso de atención al ciudadano de siguiendo las directrices de MIPG y adelantar el trámite pertinente dentro de la entidad</t>
  </si>
  <si>
    <t>1 proceso de atención al ciudadano actualizado</t>
  </si>
  <si>
    <t>Rediseño del proceso de atención al ciudadano, de conformidad con la norma ISO 9001:2015</t>
  </si>
  <si>
    <t xml:space="preserve">Estructura administrativa y Direccionamiento estratégico </t>
  </si>
  <si>
    <t>Responable</t>
  </si>
  <si>
    <t>Actividad General</t>
  </si>
  <si>
    <t>Componente 4: Atención al Ciudadano</t>
  </si>
  <si>
    <t>Plan Anticorrupción y de Atención al Ciudadano</t>
  </si>
  <si>
    <t>Componente 5: Transparencia y Acceso a la Información</t>
  </si>
  <si>
    <t>Indicadores</t>
  </si>
  <si>
    <t>Ponderación Actividad específica</t>
  </si>
  <si>
    <t>Lineamientos de Transparencia Activa</t>
  </si>
  <si>
    <t>Verificar la publicación de la información mínima obligatoria de la Entidad en las secciones de la Web Institucional que determina la Ley 1712 de 2014</t>
  </si>
  <si>
    <t>(Información mínima publicada / Información mínima obligada a publicar por la Ley) *100</t>
  </si>
  <si>
    <t>Oficina de Control Interno</t>
  </si>
  <si>
    <t>30/04/2018
31/08/2018
31/12/2018</t>
  </si>
  <si>
    <t>Verificar que el o los conjuntos de Datos abiertos sean publicados tanto en la web institucional como en el portal datos.gov.co</t>
  </si>
  <si>
    <t>Conjunto de datos publicado en web y en datos.gov.co / Conjunto de datos abiertos obligado a publicar por Ley</t>
  </si>
  <si>
    <t>Juan David Diaz</t>
  </si>
  <si>
    <t>Grupo de Tecnologías de la Información</t>
  </si>
  <si>
    <t>Verificar la publicación de la Información sobre Contratación Pública en SECOP II</t>
  </si>
  <si>
    <t>Información sobre Contratación Pública registrada en SECOP / Información sobre Contratación Pública Total de la Entidad</t>
  </si>
  <si>
    <t>Alexandra Borja</t>
  </si>
  <si>
    <t>Oficina Asesora Jurídica</t>
  </si>
  <si>
    <t>Publicar los avances de la Estrategia GEL para la vigencia 2018, respecto de cada uno de los componentes de dicha estrategia</t>
  </si>
  <si>
    <t>3 reportes</t>
  </si>
  <si>
    <t>Reportes de Información de Avance de la Estrategia Gel en la Web Institucional</t>
  </si>
  <si>
    <t xml:space="preserve"> Lineamientos de Transparencia Pasiva</t>
  </si>
  <si>
    <t>Medir la oportunidad en los tiempos de respuesta a las peticiones y solicitudes de los ciudadanos por los diferentes canales de atención</t>
  </si>
  <si>
    <t>&lt; 10 días</t>
  </si>
  <si>
    <t>(Promedio No. de días de respuesta de solicitudes y PQR )</t>
  </si>
  <si>
    <t>Grupo de Educación</t>
  </si>
  <si>
    <t xml:space="preserve">Elaborar  Informes de satisfacción ciudadana semestrales y anuales </t>
  </si>
  <si>
    <t>2 informes semestrales</t>
  </si>
  <si>
    <t xml:space="preserve">Informes elaborados </t>
  </si>
  <si>
    <t>Medición mensual, 
publicación semestral: 17/07/2018
Publicación anual: 15/01/2019</t>
  </si>
  <si>
    <t xml:space="preserve">Publicar en la web Informes de satisfacción ciudadana semestrales y anuales </t>
  </si>
  <si>
    <t>Informes publicados</t>
  </si>
  <si>
    <t>Cesar Vanegas</t>
  </si>
  <si>
    <t>2.4</t>
  </si>
  <si>
    <t>Actualizar el protocolo de Atención al Ciudadano</t>
  </si>
  <si>
    <t>Procedimiento  atención a peticiones, quejas, denuncias y/o reclamos</t>
  </si>
  <si>
    <t>Procedimiento Actualizado</t>
  </si>
  <si>
    <t>Magda Estrada
Carolina Bonilla</t>
  </si>
  <si>
    <t>Elaboración los Instrumentos de Gestión de la Información</t>
  </si>
  <si>
    <t>Publicación de Inventarios Documentales  de conformidad con los criterios establecidos en la estrategia GEL y ley 1712 de 2014.</t>
  </si>
  <si>
    <t>13 Transferencias documentales primarias  publicadas en la web institucional.</t>
  </si>
  <si>
    <t>Grado de implementación de TRD.</t>
  </si>
  <si>
    <t>Jacqueline Arbelaez</t>
  </si>
  <si>
    <t>Grupo de Gestión Administrativa</t>
  </si>
  <si>
    <t xml:space="preserve">30/03/2018
30/06/2018
30/09/2018
30/12/2018
</t>
  </si>
  <si>
    <t xml:space="preserve">Actualización y Publicación de la Información mínima exigida por la Ley 1712 de 2014 relacionada con Gestión Documental. </t>
  </si>
  <si>
    <t>((Información Mínima Publicada /Información Mínima Obligada a Publicar por la Ley) *100)</t>
  </si>
  <si>
    <t>30/03/2018
30/06/2018
30/09/2018
30/12/2018</t>
  </si>
  <si>
    <r>
      <rPr>
        <i/>
        <sz val="11"/>
        <rFont val="Calibri"/>
        <family val="2"/>
        <scheme val="minor"/>
      </rPr>
      <t>Publicar,</t>
    </r>
    <r>
      <rPr>
        <i/>
        <sz val="11"/>
        <color rgb="FFFF0000"/>
        <rFont val="Calibri"/>
        <family val="2"/>
        <scheme val="minor"/>
      </rPr>
      <t xml:space="preserve"> </t>
    </r>
    <r>
      <rPr>
        <i/>
        <sz val="11"/>
        <color theme="1"/>
        <rFont val="Calibri"/>
        <family val="2"/>
        <scheme val="minor"/>
      </rPr>
      <t>Revisar y/o actualizar, el inventario de activos de Información, de acuerdo a los cambios identificados.</t>
    </r>
  </si>
  <si>
    <t>Reporte de Actualización y Publicación del Inventario de Activos de Información de la Entidad</t>
  </si>
  <si>
    <t>Criterio diferencial de accesibilidad</t>
  </si>
  <si>
    <t>Analizar las actividades a realizar de acuerdoo a la herramienta aplicada del autodiagnóstico de espacios físicos diseñada por el Programa Nacional de Servicio al Ciudadano en atención a los  requisitos establecidos en la NTC 6047, y determinar ajustes que sean requeridos.</t>
  </si>
  <si>
    <t>Analisis de las Actividades</t>
  </si>
  <si>
    <t xml:space="preserve">Actividades identificadas </t>
  </si>
  <si>
    <t>Monitoreo del Acceso a la Información Pública</t>
  </si>
  <si>
    <t>Elaborar los Informes de atención al ciudadano semestrales y anuales</t>
  </si>
  <si>
    <t>2 informes anuales</t>
  </si>
  <si>
    <t>Informes elaborados</t>
  </si>
  <si>
    <t>Medición mensual, 
publicación semestral: 17/07/2018
publicación anual: 15/01/2019</t>
  </si>
  <si>
    <t>Publicar en la web los Informes de atención al ciudadano semestrales y anuales</t>
  </si>
  <si>
    <t xml:space="preserve">2 informes anuales </t>
  </si>
  <si>
    <t>Informes  publicados</t>
  </si>
  <si>
    <t>TRIMESTRE 1</t>
  </si>
  <si>
    <t>TRIMESTRE 2</t>
  </si>
  <si>
    <t>TRIMESTRE 3</t>
  </si>
  <si>
    <t>TRIMESTRE 4</t>
  </si>
  <si>
    <t>EJECUTADO</t>
  </si>
  <si>
    <t xml:space="preserve">ESPERADO </t>
  </si>
  <si>
    <t>TOTAL</t>
  </si>
  <si>
    <t>PORCENTAJE CUMPLIDO</t>
  </si>
  <si>
    <t>Trimestral</t>
  </si>
  <si>
    <t xml:space="preserve">Dimension </t>
  </si>
  <si>
    <t>Cumplimiento</t>
  </si>
  <si>
    <t>Ponderacion</t>
  </si>
  <si>
    <t xml:space="preserve">Porcentaje </t>
  </si>
  <si>
    <t xml:space="preserve">Gestion de Riesgo de Corrupcion </t>
  </si>
  <si>
    <t>Estrategias de Razonalizacion</t>
  </si>
  <si>
    <t>Rendicion de Cuentas</t>
  </si>
  <si>
    <t>Atencion al ciudadano</t>
  </si>
  <si>
    <t>Transparencia y Acc. Info</t>
  </si>
  <si>
    <t>DESCRIPCION DEL AVANCE 1ER TRIMESTRE</t>
  </si>
  <si>
    <t>DECRIPCION AVANCE 1ER TRIMESTRE</t>
  </si>
  <si>
    <t>DESCRIPCION AVANCE 1ER TRIMESTRE</t>
  </si>
  <si>
    <t>DESCRIPCION  AVANCE 1ER TRIMESTRE</t>
  </si>
  <si>
    <t>Se adelantó audiencia publica sectorial, se publico encuesta e informe institucional, la Audiencia fue transmitida por el canal Institucional en directo http://www.orgsolidarias.gov.co/rendici%C3%B3n-de-cuentas</t>
  </si>
  <si>
    <t>Se consolidó y publico de la matriz de riesgos de corrupción  y de proceso para consulta de la ciudadanía Consolidación y publicación de la matriz de riesgos de corrupción para consulta de la ciudadanía</t>
  </si>
  <si>
    <t>No llego ninguna observacion al componente de mapa de riesgos de corrupción, sin embaro la entidad  dejo abierto un canal de comunicación para cualquier comentario u observacion que se pueda presentar</t>
  </si>
  <si>
    <t xml:space="preserve">la Entidad publico la Encuesta de percepcio sobre el componente de  riesgo de ecorrupción http://www.orgsolidarias.gov.co/node/1028
  https://docs.google.com/forms/d/1iRrnbri3QYEN_zt8hXuGqJfJd1d93tBEetif1oOEDQM/viewform?edit_requested=true </t>
  </si>
  <si>
    <t>1, Se reimprimió el folleto del Plan Nacional de Fomento a la Economía Solidaria y Cooperativa Rural (Planfes) para continuar entregándolo en los diferentes proyecto de la Entidad.
2, Se actualizó el espacio Sector Solidario y Paz (Planfes) de la página web institucional.
3, Se editó el video Experienica víctimas Mautexcoop y se publicó en las diferentes redes sociales de la Entidad.
4. Se adelantó campaña en redes sociales de gestión y logros en paz #GestiónSolidaria con cifras y estadísticas
5. Se elaboraron  artículos para la página web con cifras de gestión en posconflicto.
6. Se elaboraron piezas gráficas para la cartelera digital de la Entidad con cifras de paz.</t>
  </si>
  <si>
    <t xml:space="preserve">Se gestionó la edición de un primer código cívico que incluye lenguaje de señas </t>
  </si>
  <si>
    <t>Se realizó un foro virtual sobre el Informe de Rendición de cuentas vigencia 2017 de la Unidad Administrativa</t>
  </si>
  <si>
    <r>
      <rPr>
        <b/>
        <sz val="11"/>
        <color theme="1"/>
        <rFont val="Calibri"/>
        <family val="2"/>
        <scheme val="minor"/>
      </rPr>
      <t>Enero:</t>
    </r>
    <r>
      <rPr>
        <sz val="11"/>
        <color theme="1"/>
        <rFont val="Calibri"/>
        <family val="2"/>
        <scheme val="minor"/>
      </rPr>
      <t xml:space="preserve">
El día 26 de enero se elaboró el Plan de Implementación de SIIA en reunión con la coordinación de TICs.
Febrero:
Se verficaron 31  de los 33  Ajustes solicitados en las pruebas realizadas al funcionamiento de SIIA.
Se inicó el ingreso de información de archivo físico al módulo hitórico del SIIA
Se inica el segundo ciclo de pruebas a SIIA.
El 28  de febrero Se realiza reunión con ingeniero de area de TICS para dar indicaciones basicas sobre el uso de SIIA al contratista encargado de apoyar la implementación de SIIA
</t>
    </r>
    <r>
      <rPr>
        <b/>
        <sz val="11"/>
        <color theme="1"/>
        <rFont val="Calibri"/>
        <family val="2"/>
        <scheme val="minor"/>
      </rPr>
      <t>Marzo:</t>
    </r>
    <r>
      <rPr>
        <sz val="11"/>
        <color theme="1"/>
        <rFont val="Calibri"/>
        <family val="2"/>
        <scheme val="minor"/>
      </rPr>
      <t xml:space="preserve"> 
Se verficaron los ajustes pendientes derivados de las pruebas técnicas. 
Se continua con el ingreso de información en el modulo histórico  al SIIA .
Se realiza seguimiento al plan de implementación de SIIA el día 23 de marzo , generando un ajuste  de fechas definidas  en la programación inicial.
El  23 de marzo, s einciia campaña en redes sociales y web del nuevo aplicativo -  http://www.orgsolidarias.gov.co/Pronto-podr%C3%A1-realizar-el-tr%C3%A1mite
</t>
    </r>
  </si>
  <si>
    <t>Se revisaron los  insumos propuestos desde la función la pública para el tema de atención al ciudadano. Además, se participó en dos reuniones del DAFP para reporte de las acciones realizadas en paz, como parte del  componente de participación pública (29 de enero y 13 de febrero).
Se asistió a  la capacitación interna  SIGOS-MIPG  realizada el 15 de marzo
Se espera retomar la porpuesta prenentada en la vigencia anteior acorde a nueva ISO y lineamientos de MIPG</t>
  </si>
  <si>
    <t>Se remitió  el reporte de revisión de información en la página web al grupo de comunicaciones. (correo 23 marzo)</t>
  </si>
  <si>
    <t>El grupo de TICs reporta:
Dando Cumplimiento a la Ley 1618 del 2013, Se envió un correo electrónico el 13/03/2018 manifestando el interés de implementar el servicio de interpretación en Línea SIEL, que busca facilitar la comunicación entre sordos y oyentes. Se realiza comunicación telefónica con el centro de relevo donde nos indican " Se están realizando lineamientos y procedimientos para poder empezar a contestar y apoyar a las entidades que han solicitando la implementación del Servicio por lo tanto se espera que a partir de abril se pueda dar inicio enviado la información correspondiente"</t>
  </si>
  <si>
    <t>Actividad depende de la realización de la anterior, con fecha de ejecución a agosto de 2018</t>
  </si>
  <si>
    <t>Actividad depende de la realización de la anterior, con fecha de ejecución a junio de 2018</t>
  </si>
  <si>
    <t>Actividad depende de la realización de la anterior, con fecha de ejecución a octubre de 2018</t>
  </si>
  <si>
    <t>La oficina de atención al ciudadano ha participado en las actividades conovocadas para fortalecer los mecanismos de atención a población en condición de discapacidad; a la fecha se tiene que no se han recibido solicitudes provenientes de este tipo d epoblación</t>
  </si>
  <si>
    <t>El PNSC programó para el  primer semestre de  2018, la realización de 4 ferias. La Unidad Administrativa de Organizaciones Solidarias participó en la Feria Manaure, que reporta un total de 56 atenciones</t>
  </si>
  <si>
    <t>En el marco del proceso de formación  "Inducción a la Gestión Misional  y Territorial  de la Unidad, dirigido a funcionarios nuevos de la DDOS y sus contratístas en región" se socializaron protocolos de atención al ciudadano y política de servicio al ciudadano interna.
Se publicaron resultados de la la encuesta aplicada durante el 2017 a todos los funcionarios para conocer el nivel de conocimiento sobre las normas y protocolos de atención al ciudadano.</t>
  </si>
  <si>
    <t>En el marco del proceso de formación  "Inducción a la Gestión Misional  y Territorial  de la Unidad, dirigido a funcionarios nuevos de la DDOS y sus contratístas en región" se socializaron protocolos de atención al ciudadano y política de servicio al ciudadano interna.</t>
  </si>
  <si>
    <t>Actividad que está en fase de planeación; con fecha de ejecuión anual</t>
  </si>
  <si>
    <t>Mediante Resolución No.  115 del 22 de marzo de 2018 se adopto el PIC  vigencia de 2018 Plan institucional de Capacitación - PIC 2018 en la Inducción y Reinducción</t>
  </si>
  <si>
    <t>Mediante correo electrónico del 22 de febrero a todos los servidores públicos, se les informo: "1. Competencias Comportamentales (Se deben incluir para todos los servidores públicos las Competencias de Orientación al Usuario y al Ciudadano y Orientación a Resultados).
En el nuevo instrumento de "Acuerdo de Gestión" para Gerentes Públicos, las competencias comunes y directivas, se valorarán en una escala de 1 a 5 que mide el desarrollo de las conductas esperada.</t>
  </si>
  <si>
    <t>Mediante correos electrónicos de los días  01,06,08 y 12 de febrero de 2018, se invito a los servidores públicos a las confenrencia emitidas por la Comisión Nacional del Servicio Civil, donde explicaron la concertación y evaluación de competencias, entre ellas las Comunes a los Servidores Públicos "Orientación al Usuario y al Ciudadano".</t>
  </si>
  <si>
    <t>Se elaboraron dentro de los diez primeros días del mes siguiente al reporte los informes mensuales de atención al ciudadano así:
Mes enero: 1
Mes febrero: 1 
Mes marzo:1
Mes abril: en elaboración a fecha de este reporte</t>
  </si>
  <si>
    <t xml:space="preserve">Esta actividad está programada para reportarse en el tercer trimestre. </t>
  </si>
  <si>
    <t>Se elaboró y publicó el informe anual de atención como se evidencia en el link http://www.orgsolidarias.gov.co/tr%C3%A1mites-y-servicios/atenci%C3%B3n/atenci%C3%B3n-al-ciudadano/resultados-de-mediciones-satisfacci%C3%B3n-ciudadana</t>
  </si>
  <si>
    <t>Estos encuentros se articulan con la propueta de participación ciudadana presentada, con fecha de ejecuicón programa por semestre - no aplica para este corte</t>
  </si>
  <si>
    <t xml:space="preserve">Se elaboró propuesta de la estrategia de participación ciudadana de la Unidad, está pendiente su retroalimentación interna para su implementación.  </t>
  </si>
  <si>
    <t xml:space="preserve">Esta actividad depende de la retroalimentación para comenzar a demostrar avances en la implementación y tiene fecha de ejecución en el mes de octubre - no aplica para este corte </t>
  </si>
  <si>
    <t xml:space="preserve">En intratnte se publicaron y socilaizaron resultados de la satisfacción ciudadana, datos vigencia 2017 - http://acreditacion.orgsolidarias.gov.co/intranet/en/node/682
Por vigencia 2018: Esta actividad está programada para iniciar su  reporte en el tercer trimestre. </t>
  </si>
  <si>
    <t xml:space="preserve">Esta actividad está programada para iniciar su  reporte en el tercer trimestre. </t>
  </si>
  <si>
    <r>
      <t xml:space="preserve">No se reporta avance porque en Comité Directivo del 8 de febrero no se le dio viabilidad a la creación de un  grupo interno de trabajo de atención y participación ciudadana, en este año.  Por lo tanto, </t>
    </r>
    <r>
      <rPr>
        <b/>
        <sz val="11"/>
        <color theme="1"/>
        <rFont val="Calibri"/>
        <family val="2"/>
        <scheme val="minor"/>
      </rPr>
      <t xml:space="preserve">se solicita eliminación de esta actividad del Plan Anticorrupción. </t>
    </r>
  </si>
  <si>
    <r>
      <t xml:space="preserve">Se hizo la gestión, se rmeitió propuesta con inusmos con el radicado 2018CI11233 de fecha febrero 1 de 2018, no obstante por desición de Comité Directivo del 8 de febrero no procede continuar con esta acción. Por lo tanto, </t>
    </r>
    <r>
      <rPr>
        <b/>
        <sz val="11"/>
        <rFont val="Calibri"/>
        <family val="2"/>
        <scheme val="minor"/>
      </rPr>
      <t xml:space="preserve">se solicita eliminación de esta actividad del Plan Anticorrupción. </t>
    </r>
  </si>
  <si>
    <r>
      <t xml:space="preserve">Al análisis y presentación al Comité de Capacitación, Bienestar y Estimulos y a la Comisión de Personal, la "Orientación al Usuario y al Ciudadano", es una competencia y deber de los Servidores Públicos (Ley 734 de 2002). 
</t>
    </r>
    <r>
      <rPr>
        <b/>
        <sz val="11"/>
        <color theme="1"/>
        <rFont val="Calibri"/>
        <family val="2"/>
        <scheme val="minor"/>
      </rPr>
      <t>Por lo anteriormente expuesto, se solicita eliminar esta actividad del Plan.</t>
    </r>
  </si>
  <si>
    <r>
      <t xml:space="preserve">En la Primera Actividad de  Integración, realizada el 13 de Marzo de 2018,  se socializó el CODIGO DE INTEGRIDAD y su  transversalidad con la Atención al Ciudadano. En dicha actividad se trabajo con los 12 grupos que conforman la Unidad. 
</t>
    </r>
    <r>
      <rPr>
        <b/>
        <sz val="11"/>
        <color theme="1"/>
        <rFont val="Calibri"/>
        <family val="2"/>
        <scheme val="minor"/>
      </rPr>
      <t>Se solicita que se cambie la forma de valorar la actividad, para que sea porcentual. Pues está prevista la realización de 3 actividad más en este tema. Por lo tanto, habría un avance del 25%</t>
    </r>
  </si>
  <si>
    <t>Esta actividad se tiene planeada para el mes de abril</t>
  </si>
  <si>
    <t>La publicacion de los avances de la estrategia GEL se tiene planeada para el mes de abril</t>
  </si>
  <si>
    <t>La elaboracion del primer informe se tiene planeada para el mes de julio</t>
  </si>
  <si>
    <t>La publicacion del primer informe en la web se tiene planeada para el mes de julio</t>
  </si>
  <si>
    <t>Esta actividad se tiene planeada para el mes de septiembre</t>
  </si>
  <si>
    <t>Durante el primer trimestre se realizó la publicación de inventarios para eliminación documental.</t>
  </si>
  <si>
    <t>Se tiene planificada su aplicación para el mes de junio.</t>
  </si>
  <si>
    <t>La recepción de transferencias primarias inicia a partir del mes de abril, en virtud de las solicitudes que sobre ampliación de la fecha realizaron las áreas. La meta total será cumplida con corte a 30/06/2018</t>
  </si>
  <si>
    <t>SEGUIMIUENTO OCI</t>
  </si>
  <si>
    <t>Se evicenció la participación con INSOR en la jornada "Una alianza para la inclusión social". A la fecha no se cuenta con la herramienta de relevo, sin emabrgo se evidenció que no han allegado solicitudes por parte de la población que requieren ser atendidos con la herramienta de relevo.</t>
  </si>
  <si>
    <t>A la fecha no se cuenta con avances en esta actividad</t>
  </si>
  <si>
    <t>Actividad programada para el mes de julio de 2018</t>
  </si>
  <si>
    <t>Se evidenció en la pagina web de la unidad en el link: http://www.orgsolidarias.gov.co/sites/default/files/archivos/Informe%20consolidado%202017.pdf, informe de participación ciudadana correspondiente a la vigencia 2017.</t>
  </si>
  <si>
    <t>Actividad programada para el segundo semestre de 2018</t>
  </si>
  <si>
    <t>A la fecha no presenta avances</t>
  </si>
  <si>
    <t>Se evidenció la participación en audiencia publica sectorial, la cual fue transmitida por el canal Institucional en directo http://www.orgsolidarias.gov.co/rendici%C3%B3n-de-cuentas</t>
  </si>
  <si>
    <t>En el marco de la auditoria al proceso comuniacion y prensa se incluyo la verificación del cumplimiento de la ley 1712 de 2014</t>
  </si>
  <si>
    <t>Se evidenció la publicación de los inventarios documentales en el link: http://www.orgsolidarias.gov.co/planeaci%C3%B3n-y-control/planes-y-programas/programa-de-gesti%C3%B3n-documental/inventarios-documentales</t>
  </si>
  <si>
    <t>Se verificó en la pagina web de la unidad la publicación de la información requerida por la ley 1712 de 2014 en el link: http://www.orgsolidarias.gov.co/planeaci%C3%B3n-y-control/planes-y-programas/programa-de-gesti%C3%B3n-documental/inventarios-documentales</t>
  </si>
  <si>
    <t xml:space="preserve">Esta actividad se encuentra programada para el mes de julio de 2018 </t>
  </si>
  <si>
    <t xml:space="preserve">Esta actividad se encuentra programada para el mes de septiembre de 2018 </t>
  </si>
  <si>
    <t xml:space="preserve">Esta actividad se encuentra programada para el mes de junio de 2018 </t>
  </si>
  <si>
    <t>Se adelanto la identificación d elos riesgos tomando como referencia el análisis de contexto por proceso (Matrices DOFA), se ha realizó una revisión y ajuste a la identificación de riesgos, redacción, causas y consecuencias de los siguientes procesos:Mediante reuniones con los grupos de trabajo y el líder de cada uno de los procesos, se continuó y concluyo el ejercicio de diligenciamiento de la matriz DOFA de los procesos que no habían realizado el ejercicio la vigencia anterior: 
• Gestión Administrativa
• Gestión Contractual
• Gestión Jurídica
• Gestión Documental
• Pensamiento y Direccionamiento Estratégico
• Programas y Proyectos
• Gestión del Mejoramiento
• Gestión financiera
• Seguimiento y Evaluación 
Esta información es relevante para el análisis de mejoramiento de cada uno de los procesos así como para la actualización de instrumentos como el Manual de Calidad y Mapa de Riesgos de la entidad.</t>
  </si>
  <si>
    <t xml:space="preserve">Se verificó la actualización del mapa de riesgos a los procesos  Gestión Administrativa, Gestión Contractual, Gestión Jurídica, Gestión Documental, Pensamiento y Direccionamiento Estratégico, Programas y Proyectos, Gestión del Mejoramiento, Gestión financiera, Seguimiento y Evaluación </t>
  </si>
  <si>
    <t>Se verificó que durante el desarrollo del proceso no se recibieron observaciones por parte de la ciudadanía</t>
  </si>
  <si>
    <t>Se evidenció la consolidación y publicación de la matriz de riesgos de corrupción en el link: http://www.orgsolidarias.gov.co/sites/default/files/archivos/MAPA_RIESGOS_CORRUPCION_2018.pdf</t>
  </si>
  <si>
    <t>Actividad programada para el mes de agosto</t>
  </si>
  <si>
    <t>Actividad programada para el mes de diciembre</t>
  </si>
  <si>
    <t>Actividad programada para el mes de septiembre</t>
  </si>
  <si>
    <t>Actividad programada para el mes de enero de 2019</t>
  </si>
  <si>
    <t xml:space="preserve">Se evidenció propuesta de estrategia de participación ciudadana. </t>
  </si>
  <si>
    <t>Se evidenicó que a la fecha no se cuenta con la actualización de los activos de información de la unidad. Sin embargo, esta actividad se viene desarrollando y una vez culminda se procedera a su publicación.</t>
  </si>
  <si>
    <t>De acuerdo al informe de atención al ciudadano, para el mes de abril se alcanzó un promedio de 3,68 días en los tiempos de respuesta.</t>
  </si>
  <si>
    <t>Se dio inicio a las auditorías de evaluación independiente a los procesos de Pensamiento y Direccionamiento Estratégico, Gestión de Programas y Proyectos, Gestión del seguimiento y la medición, Comunicación y Prensa y Gestión Financiera, el el marco de dicha evaluación independiente se realiza evaluación de la gestión de riesgos de procesos y de corrupción</t>
  </si>
  <si>
    <t>La Oficina de Control Interno dio inicio a las auditorías de evaluación independiente a los procesos de Pensamiento y Direccionamiento Estratégico, Gestión de Programas y Proyectos, Gestión del seguimiento y la medición, Comunicación y Prensa y Gestión Financiera, el el marco de dicha evaluación independiente se realiza evaluación de la gestión de riesgos de procesos y de corrupción</t>
  </si>
  <si>
    <t>La Política de administración de riesgos fue presentada al Comité Institucional de Control Interno en julio de 2017, en el cual se hicieron algunas recomendaciones, el documento fue ajustado y puesto a disposición de Dr. Nicolas Hernandez (Subdirector Nacional en su momento) y de la dra. Alexandra Borja (Jefe de la Oficina asesora Jurídica). El documento fue remitido al grupo de Planeación y estadística para la inclusión en el SIGOS, sin embargo, actualmente la unidad se encuentra sin servicio de Isolución por lo cual no se puede verificar la publicación de la política.</t>
  </si>
  <si>
    <t xml:space="preserve">Se evidenció la publicación de la matriz de riesgos en la pagina web de la unidad en el link http://www.orgsolidarias.gov.co/sites/default/files/archivos/MAPA_RIESGOS_CORRUPCION_2018.pdf. </t>
  </si>
  <si>
    <t>SEGUIMIENTO OCI con corte a 30 de abril de 2018</t>
  </si>
  <si>
    <t>Se evidenció la publicación de una campaña de expectativa en la intranet y en las redes sociales sobre el nuevo aplicativo. Se está en proceso de alistamiento, pefeccionamiento de imagen, ingreso de información historica, actividades previas para su implementación, la publicación se tiene estimada para el 30 de junio</t>
  </si>
  <si>
    <t>Actividad programada para el  mes julio del presente año</t>
  </si>
  <si>
    <t>Se evidenció la imperesión del folleto planfes, la actualización del espacio PLANFES (sector solidario y paz) en la pagina web de la unidad, la edición del video experiencia victimas mautexcoop en el link http://www.orgsolidarias.gov.co/node/941 , la publicación en twitter del #gestiónsolidaria   https://twitter.com/search?q=%23Gesti%C3%B3nSolidaria&amp;src=typd, articulos relacionados con la gestión de la Unidad en el Posconflicto http://www.orgsolidarias.gov.co/Mesa-intersectorial</t>
  </si>
  <si>
    <t>A la fecha se encuentra producido el menssaje institucional "Codigo Civico", sin embargo, la publicación esta programada para los meses de junio y noviembre</t>
  </si>
  <si>
    <t>se evidenció la consulta a la ciudadanía respecto de la rendición de cuentas de la vigencia 2017 http://www.orgsolidarias.gov.co/node/1100</t>
  </si>
  <si>
    <t>Actividad programada para el  mes diciembre del presente año</t>
  </si>
  <si>
    <t>Actividad programada para los  meses de julio y noviembre del presente año</t>
  </si>
  <si>
    <t>Se evidenció la participación en capacitación interna SIGOS - MIPG, con el fin de fortalecer las competencias y poder dar inicio a la actualización del procedimiento.</t>
  </si>
  <si>
    <t>Se evidenció mediante acta del Comité Directivo del 8 de febrero de 2018, que no se da viabilidad a la creación del grupo de atención al ciudadano.</t>
  </si>
  <si>
    <t>Se evidenció propuesta remitida al grupo de gestión humana, sin embargo, se observó en el acta de comité directivo la no procedencia de la actividad.</t>
  </si>
  <si>
    <t xml:space="preserve">Se evidenció correo electronico del 23 de marzo, remitiendo el primer reporte de revisión de la información de la pagina web de la unidad. </t>
  </si>
  <si>
    <t>Se evidenció la adquisión del equipo necesario para lograr el servicio de interpretación entre sordos y oyentes.  A 30 de abril se está en espera de las intrucciones del servicio de intrepretación en linea - SIEL, para continuar con las actividades de implementación</t>
  </si>
  <si>
    <t>Actividad programada para el  mes de agosto del presente año</t>
  </si>
  <si>
    <t>Actividad programada para el  mes de Junio del presente año</t>
  </si>
  <si>
    <t>Actividad programada para el  mes de octubre del presente año</t>
  </si>
  <si>
    <t>Se evidenció la participación de la feria realziada en el municipio de manaure - La Guajira, el 17 de marzo de 2018, http://www.orgsolidarias.gov.co/La-asociatividad-solidaria</t>
  </si>
  <si>
    <t>Mediante listados de asistencia se evidenció la ralziación del proceso de formación "Inducción y gestión misional y territorial", donde se socializó el protocolo de atención al ciudadano y la politica interna de PQRDS.  El espacio se uvo lugar el día 15 de febrero de 2018.</t>
  </si>
  <si>
    <t>Se evidenció resolución No. 115 de 2018, Por medio de la cual se adopta el Plan Institucional de Capacitación - PIC y el Programa de Bienestar e Incentívos para los servidores de la unidad administrativa especial de organziaciones solidarias", en el cual incluye formación en temas de servicio al ciudadano, Mediante listados de asistencia se evidenció la ralziación del proceso de formación "Inducción y gestión misional y territorial", donde se socializó el protocolo de atención al ciudadano y la politica interna de PQRDS.  El espacio se uvo lugar el día 15 de febrero de 2018.</t>
  </si>
  <si>
    <t>Se verificó el envío de correos electronicos remitidos a todos los servidores públicos informando lo que se debe tener en cuenta a la hora de calificar y la aplicación del nuevo instrumento de calificación.  Igualmente, se realizaron dos capacitaciones virtuales en articulacion con la CNSC, comunicando los terminos generales de la evaluación de los compromisos laborales y de los acuerdos de gestión.</t>
  </si>
  <si>
    <t>Se evidenció respuesta del DAFP confirmando lo expuesto por el grupo de gestión humana, donde manifiesta que el reconocer a los servidores públicos la relación con el servicio al ciudadano no debe ser incluido como plan de bienestar y estimulso, debido a que de aceurdo a la ley 734 de 2002, es un deber como servidor. Por lo anterior, habiendo el DAFP reiterado la recomendación del grupo de gestión humanade  ser eliminada del presente plan.</t>
  </si>
  <si>
    <t>Se verificó mediante listados de asistencia la participación de los 12 grupos de la unidad en la transversalidad del codigo de integridad y la atención al ciudadano.</t>
  </si>
  <si>
    <t>Se evidenciarón los informes correspondientes a los meses de enero, febrero y marzo de 2018, los cuales son insumo para la elaboración el informe semestral.</t>
  </si>
  <si>
    <t>Se verificó la publicacion del conjunto de datos abiertos en el link: http://www.orgsolidarias.gov.co/tr%C3%A1mites-y-servicios/atenci%C3%B3n/atenci%C3%B3n-al-ciudadano/datos-abiertos y en https://www.datos.gov.co/Trabajo/ENTIDADES-ACREDITADAS-CON-AVAL-A-31-De-Enero-De-20/dmmd-s8ju</t>
  </si>
  <si>
    <t>Se evidenció la actualziación de la totalidad de OPS de la vigencia 2018 en SECOP I.  Las demás modalidades de contratación se gestionaron en SECOPII.</t>
  </si>
  <si>
    <t>Se evidenció reporte de avances de la estrategia de gobierno en línea - GEL, se evidenció su publicación en el link http://www.orgsolidarias.gov.co/node/1313</t>
  </si>
  <si>
    <t>Esta actividad se encuentra programada para el mes de julio de 2018 y enero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</si>
</sst>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b/>
      <i/>
      <sz val="11"/>
      <color theme="1"/>
      <name val="Calibri"/>
      <family val="2"/>
      <scheme val="minor"/>
    </font>
    <font>
      <i/>
      <sz val="11"/>
      <color theme="1"/>
      <name val="Calibri"/>
      <family val="2"/>
      <scheme val="minor"/>
    </font>
    <font>
      <i/>
      <sz val="11"/>
      <color theme="1"/>
      <name val="Calibri"/>
      <family val="2"/>
    </font>
    <font>
      <i/>
      <sz val="11"/>
      <name val="Calibri"/>
      <family val="2"/>
    </font>
    <font>
      <sz val="10"/>
      <color theme="1"/>
      <name val="Calibri"/>
      <family val="2"/>
      <scheme val="minor"/>
    </font>
    <font>
      <sz val="11"/>
      <color theme="1"/>
      <name val="Calibri"/>
      <family val="2"/>
    </font>
    <font>
      <sz val="10"/>
      <name val="Arial"/>
      <family val="2"/>
    </font>
    <font>
      <sz val="10"/>
      <name val="Arial"/>
      <family val="2"/>
    </font>
    <font>
      <b/>
      <sz val="12"/>
      <name val="Arial"/>
      <family val="2"/>
    </font>
    <font>
      <b/>
      <sz val="10"/>
      <color indexed="8"/>
      <name val="Arial"/>
      <family val="2"/>
    </font>
    <font>
      <sz val="10"/>
      <color indexed="8"/>
      <name val="Arial Narrow"/>
      <family val="2"/>
    </font>
    <font>
      <b/>
      <sz val="20"/>
      <color indexed="21"/>
      <name val="Arial Narrow"/>
      <family val="2"/>
    </font>
    <font>
      <b/>
      <sz val="12"/>
      <color indexed="8"/>
      <name val="Arial Narrow"/>
      <family val="2"/>
    </font>
    <font>
      <b/>
      <sz val="12"/>
      <color indexed="8"/>
      <name val="Arial"/>
      <family val="2"/>
    </font>
    <font>
      <b/>
      <sz val="10"/>
      <name val="Arial"/>
      <family val="2"/>
    </font>
    <font>
      <sz val="10"/>
      <name val="Arial Narrow"/>
      <family val="2"/>
    </font>
    <font>
      <sz val="12"/>
      <name val="Arial"/>
      <family val="2"/>
    </font>
    <font>
      <u/>
      <sz val="12"/>
      <name val="Arial"/>
      <family val="2"/>
    </font>
    <font>
      <b/>
      <sz val="10"/>
      <color indexed="9"/>
      <name val="Arial Narrow"/>
      <family val="2"/>
    </font>
    <font>
      <sz val="10"/>
      <color indexed="8"/>
      <name val="Arial"/>
      <family val="2"/>
    </font>
    <font>
      <sz val="11"/>
      <color indexed="8"/>
      <name val="Arial"/>
      <family val="2"/>
    </font>
    <font>
      <sz val="12"/>
      <color indexed="8"/>
      <name val="Arial"/>
      <family val="2"/>
    </font>
    <font>
      <b/>
      <sz val="9"/>
      <color indexed="8"/>
      <name val="Arial"/>
      <family val="2"/>
    </font>
    <font>
      <b/>
      <sz val="14"/>
      <name val="Arial"/>
      <family val="2"/>
    </font>
    <font>
      <sz val="11"/>
      <name val="Arial"/>
      <family val="2"/>
    </font>
    <font>
      <b/>
      <sz val="11"/>
      <name val="Arial"/>
      <family val="2"/>
    </font>
    <font>
      <sz val="14"/>
      <name val="Arial"/>
      <family val="2"/>
    </font>
    <font>
      <sz val="12"/>
      <color indexed="81"/>
      <name val="Tahoma"/>
      <family val="2"/>
    </font>
    <font>
      <sz val="10"/>
      <color indexed="81"/>
      <name val="Tahoma"/>
      <family val="2"/>
    </font>
    <font>
      <sz val="9"/>
      <color indexed="81"/>
      <name val="Tahoma"/>
      <family val="2"/>
    </font>
    <font>
      <i/>
      <sz val="14"/>
      <color theme="1"/>
      <name val="Calibri"/>
      <family val="2"/>
      <scheme val="minor"/>
    </font>
    <font>
      <sz val="14"/>
      <color theme="1"/>
      <name val="Arial"/>
      <family val="2"/>
    </font>
    <font>
      <b/>
      <sz val="14"/>
      <color theme="1"/>
      <name val="Arial"/>
      <family val="2"/>
    </font>
    <font>
      <sz val="14"/>
      <color theme="1"/>
      <name val="Calibri"/>
      <family val="2"/>
      <scheme val="minor"/>
    </font>
    <font>
      <i/>
      <sz val="11"/>
      <name val="Calibri"/>
      <family val="2"/>
      <scheme val="minor"/>
    </font>
    <font>
      <b/>
      <i/>
      <sz val="11"/>
      <name val="Calibri"/>
      <family val="2"/>
      <scheme val="minor"/>
    </font>
    <font>
      <i/>
      <sz val="11"/>
      <color rgb="FFFF0000"/>
      <name val="Calibri"/>
      <family val="2"/>
      <scheme val="minor"/>
    </font>
    <font>
      <sz val="11"/>
      <name val="Calibri"/>
      <family val="2"/>
      <scheme val="minor"/>
    </font>
    <font>
      <b/>
      <sz val="11"/>
      <name val="Calibri"/>
      <family val="2"/>
      <scheme val="minor"/>
    </font>
    <font>
      <sz val="11"/>
      <color theme="0"/>
      <name val="Calibri"/>
      <family val="2"/>
      <scheme val="minor"/>
    </font>
    <font>
      <i/>
      <sz val="11"/>
      <color theme="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indexed="9"/>
        <bgColor indexed="64"/>
      </patternFill>
    </fill>
    <fill>
      <patternFill patternType="solid">
        <fgColor theme="3" tint="0.59999389629810485"/>
        <bgColor indexed="64"/>
      </patternFill>
    </fill>
    <fill>
      <patternFill patternType="solid">
        <fgColor indexed="4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0000"/>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medium">
        <color theme="3"/>
      </left>
      <right/>
      <top/>
      <bottom style="medium">
        <color theme="3"/>
      </bottom>
      <diagonal/>
    </border>
    <border>
      <left style="thin">
        <color theme="3"/>
      </left>
      <right style="medium">
        <color theme="4" tint="-0.24994659260841701"/>
      </right>
      <top/>
      <bottom style="medium">
        <color theme="3"/>
      </bottom>
      <diagonal/>
    </border>
    <border>
      <left style="medium">
        <color theme="4" tint="-0.24994659260841701"/>
      </left>
      <right style="thin">
        <color theme="3"/>
      </right>
      <top/>
      <bottom style="medium">
        <color theme="3"/>
      </bottom>
      <diagonal/>
    </border>
    <border>
      <left/>
      <right/>
      <top/>
      <bottom style="medium">
        <color theme="3"/>
      </bottom>
      <diagonal/>
    </border>
    <border>
      <left style="thin">
        <color theme="3"/>
      </left>
      <right style="thin">
        <color theme="3"/>
      </right>
      <top/>
      <bottom style="medium">
        <color theme="3"/>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theme="3"/>
      </left>
      <right style="thin">
        <color theme="3"/>
      </right>
      <top/>
      <bottom style="thin">
        <color theme="3"/>
      </bottom>
      <diagonal/>
    </border>
    <border>
      <left style="thin">
        <color theme="3"/>
      </left>
      <right style="thin">
        <color theme="3"/>
      </right>
      <top/>
      <bottom style="thin">
        <color theme="3"/>
      </bottom>
      <diagonal/>
    </border>
    <border>
      <left style="thin">
        <color theme="3"/>
      </left>
      <right/>
      <top/>
      <bottom style="thin">
        <color theme="3"/>
      </bottom>
      <diagonal/>
    </border>
    <border>
      <left/>
      <right style="thin">
        <color theme="3"/>
      </right>
      <top style="medium">
        <color theme="3"/>
      </top>
      <bottom style="thin">
        <color theme="3"/>
      </bottom>
      <diagonal/>
    </border>
    <border>
      <left style="thin">
        <color theme="3"/>
      </left>
      <right style="thin">
        <color theme="3"/>
      </right>
      <top style="medium">
        <color theme="3"/>
      </top>
      <bottom style="thin">
        <color theme="3"/>
      </bottom>
      <diagonal/>
    </border>
    <border>
      <left style="thin">
        <color theme="3"/>
      </left>
      <right style="medium">
        <color theme="3"/>
      </right>
      <top style="medium">
        <color theme="3"/>
      </top>
      <bottom style="thin">
        <color theme="3"/>
      </bottom>
      <diagonal/>
    </border>
    <border>
      <left style="medium">
        <color theme="3"/>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style="thin">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style="medium">
        <color theme="3"/>
      </right>
      <top style="thin">
        <color theme="3"/>
      </top>
      <bottom style="thin">
        <color theme="3"/>
      </bottom>
      <diagonal/>
    </border>
    <border>
      <left style="thin">
        <color theme="3"/>
      </left>
      <right style="thin">
        <color theme="3"/>
      </right>
      <top style="thin">
        <color theme="3"/>
      </top>
      <bottom style="medium">
        <color theme="3"/>
      </bottom>
      <diagonal/>
    </border>
    <border>
      <left style="medium">
        <color theme="3"/>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thin">
        <color theme="3"/>
      </top>
      <bottom style="medium">
        <color theme="3"/>
      </bottom>
      <diagonal/>
    </border>
    <border>
      <left style="thin">
        <color theme="3"/>
      </left>
      <right style="medium">
        <color theme="3"/>
      </right>
      <top style="thin">
        <color theme="3"/>
      </top>
      <bottom style="medium">
        <color theme="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theme="3"/>
      </top>
      <bottom/>
      <diagonal/>
    </border>
    <border>
      <left/>
      <right style="medium">
        <color theme="3"/>
      </right>
      <top style="medium">
        <color theme="3"/>
      </top>
      <bottom/>
      <diagonal/>
    </border>
    <border>
      <left/>
      <right style="thin">
        <color indexed="64"/>
      </right>
      <top style="medium">
        <color theme="3"/>
      </top>
      <bottom/>
      <diagonal/>
    </border>
    <border>
      <left style="thin">
        <color indexed="64"/>
      </left>
      <right style="thin">
        <color indexed="64"/>
      </right>
      <top style="medium">
        <color theme="3"/>
      </top>
      <bottom/>
      <diagonal/>
    </border>
    <border>
      <left style="thin">
        <color indexed="64"/>
      </left>
      <right/>
      <top style="medium">
        <color theme="3"/>
      </top>
      <bottom/>
      <diagonal/>
    </border>
    <border>
      <left style="thin">
        <color indexed="64"/>
      </left>
      <right style="medium">
        <color theme="3"/>
      </right>
      <top style="medium">
        <color theme="3"/>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theme="3"/>
      </left>
      <right style="medium">
        <color indexed="64"/>
      </right>
      <top style="thin">
        <color theme="3"/>
      </top>
      <bottom/>
      <diagonal/>
    </border>
    <border>
      <left style="thin">
        <color theme="3"/>
      </left>
      <right/>
      <top style="thin">
        <color theme="3"/>
      </top>
      <bottom/>
      <diagonal/>
    </border>
    <border>
      <left style="thin">
        <color theme="3"/>
      </left>
      <right style="thin">
        <color theme="3"/>
      </right>
      <top style="thin">
        <color theme="3"/>
      </top>
      <bottom/>
      <diagonal/>
    </border>
    <border>
      <left style="medium">
        <color indexed="64"/>
      </left>
      <right style="thin">
        <color theme="3"/>
      </right>
      <top style="thin">
        <color theme="3"/>
      </top>
      <bottom/>
      <diagonal/>
    </border>
    <border>
      <left style="thin">
        <color theme="3"/>
      </left>
      <right style="medium">
        <color indexed="64"/>
      </right>
      <top style="thin">
        <color theme="3"/>
      </top>
      <bottom style="thin">
        <color theme="3"/>
      </bottom>
      <diagonal/>
    </border>
    <border>
      <left style="medium">
        <color indexed="64"/>
      </left>
      <right style="thin">
        <color theme="3"/>
      </right>
      <top style="thin">
        <color theme="3"/>
      </top>
      <bottom style="thin">
        <color theme="3"/>
      </bottom>
      <diagonal/>
    </border>
    <border>
      <left style="thin">
        <color theme="3"/>
      </left>
      <right style="medium">
        <color indexed="64"/>
      </right>
      <top/>
      <bottom style="thin">
        <color theme="3"/>
      </bottom>
      <diagonal/>
    </border>
    <border>
      <left style="medium">
        <color indexed="64"/>
      </left>
      <right style="thin">
        <color theme="3"/>
      </right>
      <top/>
      <bottom style="thin">
        <color theme="3"/>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theme="3"/>
      </left>
      <right style="thin">
        <color theme="3"/>
      </right>
      <top/>
      <bottom/>
      <diagonal/>
    </border>
    <border>
      <left/>
      <right/>
      <top style="thin">
        <color theme="3"/>
      </top>
      <bottom style="thin">
        <color theme="3"/>
      </bottom>
      <diagonal/>
    </border>
    <border>
      <left style="thin">
        <color theme="3"/>
      </left>
      <right style="medium">
        <color indexed="64"/>
      </right>
      <top style="medium">
        <color indexed="64"/>
      </top>
      <bottom style="thin">
        <color theme="3"/>
      </bottom>
      <diagonal/>
    </border>
    <border>
      <left style="thin">
        <color theme="3"/>
      </left>
      <right/>
      <top style="medium">
        <color indexed="64"/>
      </top>
      <bottom style="thin">
        <color theme="3"/>
      </bottom>
      <diagonal/>
    </border>
    <border>
      <left style="thin">
        <color theme="3"/>
      </left>
      <right style="thin">
        <color theme="3"/>
      </right>
      <top style="medium">
        <color indexed="64"/>
      </top>
      <bottom style="thin">
        <color theme="3"/>
      </bottom>
      <diagonal/>
    </border>
    <border>
      <left style="thin">
        <color theme="3"/>
      </left>
      <right style="thin">
        <color theme="3"/>
      </right>
      <top style="medium">
        <color indexed="64"/>
      </top>
      <bottom/>
      <diagonal/>
    </border>
    <border>
      <left style="medium">
        <color indexed="64"/>
      </left>
      <right style="thin">
        <color theme="3"/>
      </right>
      <top style="medium">
        <color indexed="64"/>
      </top>
      <bottom style="thin">
        <color theme="3"/>
      </bottom>
      <diagonal/>
    </border>
    <border>
      <left style="thin">
        <color theme="3"/>
      </left>
      <right style="medium">
        <color indexed="64"/>
      </right>
      <top style="thin">
        <color theme="3"/>
      </top>
      <bottom style="medium">
        <color indexed="64"/>
      </bottom>
      <diagonal/>
    </border>
    <border>
      <left style="thin">
        <color theme="3"/>
      </left>
      <right/>
      <top style="thin">
        <color theme="3"/>
      </top>
      <bottom style="medium">
        <color indexed="64"/>
      </bottom>
      <diagonal/>
    </border>
    <border>
      <left style="thin">
        <color theme="3"/>
      </left>
      <right style="thin">
        <color theme="3"/>
      </right>
      <top style="thin">
        <color theme="3"/>
      </top>
      <bottom style="medium">
        <color indexed="64"/>
      </bottom>
      <diagonal/>
    </border>
    <border>
      <left style="thin">
        <color theme="3"/>
      </left>
      <right style="thin">
        <color theme="3"/>
      </right>
      <top/>
      <bottom style="medium">
        <color indexed="64"/>
      </bottom>
      <diagonal/>
    </border>
    <border>
      <left style="medium">
        <color indexed="64"/>
      </left>
      <right style="thin">
        <color theme="3"/>
      </right>
      <top/>
      <bottom style="medium">
        <color indexed="64"/>
      </bottom>
      <diagonal/>
    </border>
    <border>
      <left style="medium">
        <color indexed="64"/>
      </left>
      <right style="thin">
        <color theme="3"/>
      </right>
      <top/>
      <bottom/>
      <diagonal/>
    </border>
    <border>
      <left/>
      <right style="thin">
        <color theme="3"/>
      </right>
      <top style="medium">
        <color indexed="64"/>
      </top>
      <bottom style="thin">
        <color theme="3"/>
      </bottom>
      <diagonal/>
    </border>
    <border>
      <left style="medium">
        <color indexed="64"/>
      </left>
      <right style="thin">
        <color theme="3"/>
      </right>
      <top style="medium">
        <color indexed="64"/>
      </top>
      <bottom/>
      <diagonal/>
    </border>
    <border>
      <left style="thin">
        <color theme="3"/>
      </left>
      <right style="medium">
        <color theme="3"/>
      </right>
      <top/>
      <bottom/>
      <diagonal/>
    </border>
    <border>
      <left style="thin">
        <color theme="3"/>
      </left>
      <right/>
      <top/>
      <bottom/>
      <diagonal/>
    </border>
    <border>
      <left style="medium">
        <color theme="3"/>
      </left>
      <right/>
      <top/>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thin">
        <color theme="3"/>
      </left>
      <right/>
      <top style="medium">
        <color theme="3"/>
      </top>
      <bottom style="thin">
        <color theme="3"/>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9" fontId="1" fillId="0" borderId="0" applyFont="0" applyFill="0" applyBorder="0" applyAlignment="0" applyProtection="0"/>
    <xf numFmtId="0" fontId="12" fillId="0" borderId="0"/>
    <xf numFmtId="0" fontId="13" fillId="0" borderId="0"/>
  </cellStyleXfs>
  <cellXfs count="418">
    <xf numFmtId="0" fontId="0" fillId="0" borderId="0" xfId="0"/>
    <xf numFmtId="0" fontId="0" fillId="2" borderId="0" xfId="0" applyFill="1"/>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2" borderId="12" xfId="0" applyFont="1" applyFill="1" applyBorder="1" applyAlignment="1">
      <alignment horizontal="justify"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justify" vertical="center" wrapText="1"/>
    </xf>
    <xf numFmtId="14" fontId="9" fillId="0" borderId="1" xfId="0" applyNumberFormat="1" applyFont="1" applyFill="1" applyBorder="1" applyAlignment="1">
      <alignment horizontal="center" vertical="center"/>
    </xf>
    <xf numFmtId="9" fontId="10" fillId="2" borderId="14" xfId="1" applyFont="1" applyFill="1" applyBorder="1" applyAlignment="1" applyProtection="1">
      <alignment horizontal="center" vertical="center"/>
      <protection locked="0"/>
    </xf>
    <xf numFmtId="9" fontId="10" fillId="2" borderId="15" xfId="1" applyFont="1" applyFill="1" applyBorder="1" applyAlignment="1" applyProtection="1">
      <alignment horizontal="center" vertical="center"/>
      <protection locked="0"/>
    </xf>
    <xf numFmtId="9" fontId="10" fillId="2" borderId="15" xfId="1" applyFont="1" applyFill="1" applyBorder="1" applyAlignment="1">
      <alignment horizontal="center" vertical="center"/>
    </xf>
    <xf numFmtId="9" fontId="10" fillId="2" borderId="15" xfId="0" applyNumberFormat="1" applyFont="1" applyFill="1" applyBorder="1" applyAlignment="1">
      <alignment horizontal="center" vertical="center"/>
    </xf>
    <xf numFmtId="0" fontId="2" fillId="2" borderId="18" xfId="0" applyFont="1" applyFill="1" applyBorder="1" applyAlignment="1">
      <alignment horizontal="center" vertical="center" wrapText="1"/>
    </xf>
    <xf numFmtId="0" fontId="8" fillId="2" borderId="18" xfId="0" applyFont="1" applyFill="1" applyBorder="1" applyAlignment="1">
      <alignment horizontal="justify" vertical="center" wrapText="1"/>
    </xf>
    <xf numFmtId="0" fontId="8" fillId="2" borderId="19" xfId="0" applyFont="1" applyFill="1" applyBorder="1" applyAlignment="1">
      <alignment horizontal="justify" vertical="center" wrapText="1"/>
    </xf>
    <xf numFmtId="9" fontId="10" fillId="2" borderId="20" xfId="1" applyFont="1" applyFill="1" applyBorder="1" applyAlignment="1" applyProtection="1">
      <alignment horizontal="center" vertical="center"/>
      <protection locked="0"/>
    </xf>
    <xf numFmtId="9" fontId="10" fillId="2" borderId="18" xfId="1" applyFont="1" applyFill="1" applyBorder="1" applyAlignment="1" applyProtection="1">
      <alignment horizontal="center" vertical="center"/>
      <protection locked="0"/>
    </xf>
    <xf numFmtId="9" fontId="10" fillId="2" borderId="18" xfId="1" applyFont="1" applyFill="1" applyBorder="1" applyAlignment="1">
      <alignment horizontal="center" vertical="center"/>
    </xf>
    <xf numFmtId="9" fontId="10" fillId="2" borderId="18" xfId="0" applyNumberFormat="1" applyFont="1" applyFill="1" applyBorder="1" applyAlignment="1">
      <alignment horizontal="center" vertical="center"/>
    </xf>
    <xf numFmtId="0" fontId="8" fillId="2" borderId="19" xfId="0" applyFont="1" applyFill="1" applyBorder="1" applyAlignment="1">
      <alignment horizontal="justify" vertical="center"/>
    </xf>
    <xf numFmtId="0" fontId="8" fillId="2" borderId="19" xfId="0" applyFont="1" applyFill="1" applyBorder="1" applyAlignment="1">
      <alignment horizontal="center" vertical="center"/>
    </xf>
    <xf numFmtId="14" fontId="8" fillId="2" borderId="1" xfId="0" applyNumberFormat="1" applyFont="1" applyFill="1" applyBorder="1" applyAlignment="1">
      <alignment horizontal="center" vertical="center"/>
    </xf>
    <xf numFmtId="0" fontId="8" fillId="2" borderId="22" xfId="0" applyFont="1" applyFill="1" applyBorder="1" applyAlignment="1">
      <alignment horizontal="justify" vertical="center" wrapText="1"/>
    </xf>
    <xf numFmtId="0" fontId="2" fillId="2" borderId="22" xfId="0" applyFont="1" applyFill="1" applyBorder="1" applyAlignment="1">
      <alignment horizontal="center" vertical="center" wrapText="1"/>
    </xf>
    <xf numFmtId="0" fontId="11" fillId="2" borderId="24" xfId="0" applyFont="1" applyFill="1" applyBorder="1" applyAlignment="1">
      <alignment horizontal="center" vertical="center"/>
    </xf>
    <xf numFmtId="14" fontId="11" fillId="2" borderId="1" xfId="0" applyNumberFormat="1" applyFont="1" applyFill="1" applyBorder="1" applyAlignment="1">
      <alignment horizontal="center" vertical="center"/>
    </xf>
    <xf numFmtId="9" fontId="10" fillId="2" borderId="25" xfId="1" applyFont="1" applyFill="1" applyBorder="1" applyAlignment="1" applyProtection="1">
      <alignment horizontal="center" vertical="center"/>
      <protection locked="0"/>
    </xf>
    <xf numFmtId="9" fontId="10" fillId="2" borderId="22" xfId="1" applyFont="1" applyFill="1" applyBorder="1" applyAlignment="1" applyProtection="1">
      <alignment horizontal="center" vertical="center"/>
      <protection locked="0"/>
    </xf>
    <xf numFmtId="9" fontId="10" fillId="2" borderId="22" xfId="1" applyFont="1" applyFill="1" applyBorder="1" applyAlignment="1">
      <alignment horizontal="center" vertical="center"/>
    </xf>
    <xf numFmtId="9" fontId="10" fillId="2" borderId="22" xfId="0" applyNumberFormat="1" applyFont="1" applyFill="1" applyBorder="1" applyAlignment="1">
      <alignment horizontal="center" vertical="center"/>
    </xf>
    <xf numFmtId="0" fontId="0" fillId="2" borderId="0" xfId="0" applyFill="1" applyAlignment="1">
      <alignment horizontal="center"/>
    </xf>
    <xf numFmtId="0" fontId="13" fillId="0" borderId="27" xfId="3" applyBorder="1" applyProtection="1"/>
    <xf numFmtId="0" fontId="13" fillId="0" borderId="28" xfId="3" applyBorder="1" applyProtection="1"/>
    <xf numFmtId="0" fontId="13" fillId="0" borderId="29" xfId="3" applyBorder="1" applyProtection="1"/>
    <xf numFmtId="0" fontId="13" fillId="0" borderId="0" xfId="3"/>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3" fillId="0" borderId="30" xfId="3" applyBorder="1" applyProtection="1"/>
    <xf numFmtId="0" fontId="15" fillId="4" borderId="0" xfId="3" applyFont="1" applyFill="1" applyBorder="1" applyAlignment="1" applyProtection="1">
      <alignment vertical="center" wrapText="1"/>
    </xf>
    <xf numFmtId="0" fontId="13" fillId="0" borderId="0" xfId="3" applyBorder="1" applyProtection="1"/>
    <xf numFmtId="0" fontId="16" fillId="0" borderId="30" xfId="3" applyFont="1" applyBorder="1" applyAlignment="1" applyProtection="1">
      <alignment horizontal="justify" vertical="top" wrapText="1"/>
    </xf>
    <xf numFmtId="0" fontId="17" fillId="0" borderId="0" xfId="3" applyFont="1" applyBorder="1" applyAlignment="1" applyProtection="1">
      <alignment horizontal="center" vertical="center" wrapText="1"/>
    </xf>
    <xf numFmtId="0" fontId="17" fillId="0" borderId="7" xfId="3" applyFont="1" applyBorder="1" applyAlignment="1" applyProtection="1">
      <alignment horizontal="center" vertical="center" wrapText="1"/>
    </xf>
    <xf numFmtId="0" fontId="15" fillId="0" borderId="0" xfId="3" applyFont="1" applyBorder="1" applyAlignment="1" applyProtection="1">
      <alignment vertical="center" wrapText="1"/>
    </xf>
    <xf numFmtId="0" fontId="15" fillId="0" borderId="0" xfId="3" applyFont="1" applyBorder="1" applyAlignment="1" applyProtection="1">
      <alignment horizontal="right" vertical="center" wrapText="1"/>
    </xf>
    <xf numFmtId="0" fontId="15" fillId="0" borderId="1" xfId="3" applyFont="1" applyFill="1" applyBorder="1" applyAlignment="1" applyProtection="1">
      <alignment horizontal="center" vertical="center" wrapText="1"/>
    </xf>
    <xf numFmtId="0" fontId="13" fillId="0" borderId="7" xfId="3" applyBorder="1" applyProtection="1"/>
    <xf numFmtId="0" fontId="18" fillId="0" borderId="30" xfId="3" applyFont="1" applyBorder="1" applyAlignment="1" applyProtection="1">
      <alignment horizontal="justify" vertical="top" wrapText="1"/>
    </xf>
    <xf numFmtId="0" fontId="19" fillId="4" borderId="0" xfId="3" applyFont="1" applyFill="1" applyBorder="1" applyAlignment="1" applyProtection="1">
      <alignment horizontal="left" vertical="center" wrapText="1"/>
    </xf>
    <xf numFmtId="0" fontId="19" fillId="0" borderId="0" xfId="3" applyFont="1" applyFill="1" applyBorder="1" applyAlignment="1" applyProtection="1">
      <alignment horizontal="left" vertical="center" wrapText="1"/>
    </xf>
    <xf numFmtId="0" fontId="13" fillId="0" borderId="0" xfId="3" applyFill="1" applyBorder="1"/>
    <xf numFmtId="0" fontId="18" fillId="0" borderId="7" xfId="3" applyFont="1" applyFill="1" applyBorder="1" applyAlignment="1" applyProtection="1">
      <alignment horizontal="left" vertical="top" wrapText="1"/>
    </xf>
    <xf numFmtId="0" fontId="15" fillId="4" borderId="0" xfId="3" applyFont="1" applyFill="1" applyBorder="1" applyAlignment="1" applyProtection="1">
      <alignment horizontal="center" vertical="center" wrapText="1"/>
    </xf>
    <xf numFmtId="0" fontId="15" fillId="0" borderId="0" xfId="3" applyFont="1" applyFill="1" applyBorder="1" applyAlignment="1" applyProtection="1">
      <alignment horizontal="center" vertical="center" wrapText="1"/>
    </xf>
    <xf numFmtId="0" fontId="15" fillId="0" borderId="30" xfId="3" applyFont="1" applyBorder="1" applyAlignment="1" applyProtection="1">
      <alignment horizontal="left" vertical="center" wrapText="1"/>
    </xf>
    <xf numFmtId="0" fontId="15" fillId="0" borderId="0" xfId="3" applyFont="1" applyBorder="1" applyAlignment="1" applyProtection="1">
      <alignment horizontal="left" vertical="center" wrapText="1"/>
    </xf>
    <xf numFmtId="0" fontId="15" fillId="0" borderId="0" xfId="3" applyFont="1" applyFill="1" applyBorder="1" applyAlignment="1" applyProtection="1">
      <alignment vertical="center" wrapText="1"/>
    </xf>
    <xf numFmtId="0" fontId="12" fillId="0" borderId="0" xfId="3" applyFont="1" applyBorder="1" applyProtection="1"/>
    <xf numFmtId="0" fontId="19" fillId="0" borderId="0" xfId="3" applyFont="1" applyBorder="1" applyAlignment="1" applyProtection="1">
      <alignment horizontal="center" vertical="top" wrapText="1"/>
    </xf>
    <xf numFmtId="0" fontId="19" fillId="0" borderId="0" xfId="3" applyFont="1" applyBorder="1" applyAlignment="1" applyProtection="1">
      <alignment horizontal="left" vertical="top" wrapText="1"/>
    </xf>
    <xf numFmtId="0" fontId="19" fillId="0" borderId="0" xfId="3" applyFont="1" applyBorder="1" applyAlignment="1" applyProtection="1">
      <alignment horizontal="justify" vertical="top" wrapText="1"/>
    </xf>
    <xf numFmtId="0" fontId="19" fillId="0" borderId="7" xfId="3" applyFont="1" applyBorder="1" applyAlignment="1" applyProtection="1">
      <alignment horizontal="justify" vertical="top" wrapText="1"/>
    </xf>
    <xf numFmtId="0" fontId="20" fillId="6" borderId="42" xfId="3" applyFont="1" applyFill="1" applyBorder="1" applyAlignment="1" applyProtection="1">
      <alignment horizontal="center" vertical="center" wrapText="1"/>
    </xf>
    <xf numFmtId="0" fontId="20" fillId="6" borderId="44" xfId="3" applyFont="1" applyFill="1" applyBorder="1" applyAlignment="1" applyProtection="1">
      <alignment horizontal="center" vertical="center" wrapText="1"/>
    </xf>
    <xf numFmtId="0" fontId="21" fillId="4" borderId="8" xfId="3" applyFont="1" applyFill="1" applyBorder="1" applyAlignment="1" applyProtection="1">
      <alignment horizontal="center" vertical="center" wrapText="1"/>
      <protection locked="0"/>
    </xf>
    <xf numFmtId="0" fontId="22" fillId="4" borderId="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left" vertical="center" wrapText="1"/>
      <protection locked="0"/>
    </xf>
    <xf numFmtId="0" fontId="22" fillId="4" borderId="39" xfId="3" applyFont="1" applyFill="1" applyBorder="1" applyAlignment="1" applyProtection="1">
      <alignment horizontal="justify" vertical="center" wrapText="1"/>
      <protection locked="0"/>
    </xf>
    <xf numFmtId="14" fontId="22" fillId="0" borderId="39" xfId="3" applyNumberFormat="1" applyFont="1" applyFill="1" applyBorder="1" applyAlignment="1" applyProtection="1">
      <alignment horizontal="left" vertical="center" wrapText="1"/>
      <protection locked="0"/>
    </xf>
    <xf numFmtId="0" fontId="21" fillId="4" borderId="45" xfId="3" applyFont="1" applyFill="1" applyBorder="1" applyAlignment="1" applyProtection="1">
      <alignment horizontal="center" vertical="center" wrapText="1"/>
      <protection locked="0"/>
    </xf>
    <xf numFmtId="0" fontId="21" fillId="4" borderId="46" xfId="3" applyFont="1" applyFill="1" applyBorder="1" applyAlignment="1" applyProtection="1">
      <alignment horizontal="left" vertical="top" wrapText="1"/>
      <protection locked="0"/>
    </xf>
    <xf numFmtId="0" fontId="21" fillId="4" borderId="46" xfId="3" applyFont="1" applyFill="1" applyBorder="1" applyAlignment="1" applyProtection="1">
      <alignment horizontal="center" vertical="center" wrapText="1"/>
      <protection locked="0"/>
    </xf>
    <xf numFmtId="0" fontId="21" fillId="4" borderId="47" xfId="3" applyFont="1" applyFill="1" applyBorder="1" applyAlignment="1" applyProtection="1">
      <alignment horizontal="left" vertical="top" wrapText="1"/>
      <protection locked="0"/>
    </xf>
    <xf numFmtId="0" fontId="16" fillId="0" borderId="0" xfId="3" applyFont="1" applyBorder="1" applyAlignment="1" applyProtection="1">
      <alignment horizontal="justify" vertical="top" wrapText="1"/>
    </xf>
    <xf numFmtId="0" fontId="24" fillId="0" borderId="0" xfId="3" applyFont="1" applyFill="1" applyBorder="1" applyAlignment="1" applyProtection="1">
      <alignment horizontal="justify" vertical="top" wrapText="1"/>
    </xf>
    <xf numFmtId="0" fontId="24" fillId="0" borderId="0" xfId="3" applyFont="1" applyFill="1" applyBorder="1" applyAlignment="1" applyProtection="1">
      <alignment vertical="top" wrapText="1"/>
    </xf>
    <xf numFmtId="0" fontId="24" fillId="0" borderId="7" xfId="3" applyFont="1" applyFill="1" applyBorder="1" applyAlignment="1" applyProtection="1">
      <alignment vertical="top" wrapText="1"/>
    </xf>
    <xf numFmtId="0" fontId="15"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center" vertical="top" wrapText="1"/>
      <protection locked="0"/>
    </xf>
    <xf numFmtId="0" fontId="28" fillId="4" borderId="0" xfId="3" applyFont="1" applyFill="1" applyBorder="1" applyAlignment="1" applyProtection="1">
      <alignment vertical="center" wrapText="1"/>
    </xf>
    <xf numFmtId="0" fontId="26" fillId="0" borderId="0" xfId="3" applyFont="1" applyFill="1" applyBorder="1" applyAlignment="1" applyProtection="1">
      <alignment vertical="top" wrapText="1"/>
    </xf>
    <xf numFmtId="0" fontId="15" fillId="0" borderId="0" xfId="3" applyFont="1" applyFill="1" applyBorder="1" applyAlignment="1" applyProtection="1">
      <alignment horizontal="right" vertical="top" wrapText="1"/>
    </xf>
    <xf numFmtId="0" fontId="15" fillId="0" borderId="7" xfId="3" applyFont="1" applyFill="1" applyBorder="1" applyAlignment="1" applyProtection="1">
      <alignment horizontal="right" vertical="top" wrapText="1"/>
    </xf>
    <xf numFmtId="0" fontId="15" fillId="4" borderId="30" xfId="3" applyFont="1" applyFill="1" applyBorder="1" applyAlignment="1" applyProtection="1">
      <alignment vertical="center" wrapText="1"/>
    </xf>
    <xf numFmtId="0" fontId="20" fillId="4" borderId="50" xfId="3" applyFont="1" applyFill="1" applyBorder="1" applyAlignment="1" applyProtection="1">
      <alignment horizontal="left"/>
    </xf>
    <xf numFmtId="0" fontId="20" fillId="4" borderId="51" xfId="3" applyFont="1" applyFill="1" applyBorder="1" applyAlignment="1" applyProtection="1">
      <alignment horizontal="left"/>
    </xf>
    <xf numFmtId="0" fontId="15" fillId="0" borderId="51" xfId="3" applyFont="1" applyFill="1" applyBorder="1" applyAlignment="1" applyProtection="1">
      <alignment horizontal="left" vertical="top" wrapText="1"/>
    </xf>
    <xf numFmtId="0" fontId="13" fillId="0" borderId="51" xfId="3" applyBorder="1" applyProtection="1"/>
    <xf numFmtId="0" fontId="13" fillId="0" borderId="52" xfId="3" applyBorder="1" applyProtection="1"/>
    <xf numFmtId="0" fontId="20" fillId="4" borderId="0" xfId="3" applyFont="1" applyFill="1" applyBorder="1" applyAlignment="1" applyProtection="1">
      <alignment horizontal="left" vertical="center" wrapText="1"/>
    </xf>
    <xf numFmtId="0" fontId="26" fillId="0" borderId="0" xfId="3" applyFont="1" applyFill="1" applyBorder="1" applyAlignment="1" applyProtection="1">
      <alignment horizontal="justify" vertical="top" wrapText="1"/>
    </xf>
    <xf numFmtId="0" fontId="26" fillId="0" borderId="0" xfId="3" applyFont="1" applyFill="1" applyBorder="1" applyAlignment="1" applyProtection="1">
      <alignment horizontal="left" vertical="top" wrapText="1"/>
    </xf>
    <xf numFmtId="0" fontId="26" fillId="0" borderId="0" xfId="3" applyFont="1" applyFill="1" applyBorder="1" applyAlignment="1" applyProtection="1">
      <alignment horizontal="center" vertical="top" wrapText="1"/>
    </xf>
    <xf numFmtId="0" fontId="26" fillId="0" borderId="7" xfId="3" applyFont="1" applyFill="1" applyBorder="1" applyAlignment="1" applyProtection="1">
      <alignment horizontal="center" vertical="top" wrapText="1"/>
    </xf>
    <xf numFmtId="0" fontId="29" fillId="0" borderId="0" xfId="3" applyFont="1" applyProtection="1"/>
    <xf numFmtId="0" fontId="13" fillId="0" borderId="0" xfId="3" applyProtection="1"/>
    <xf numFmtId="0" fontId="30" fillId="0" borderId="30" xfId="3" applyFont="1" applyBorder="1" applyProtection="1"/>
    <xf numFmtId="0" fontId="31" fillId="0" borderId="0" xfId="3" applyFont="1" applyProtection="1"/>
    <xf numFmtId="0" fontId="30" fillId="0" borderId="0" xfId="3" applyFont="1" applyProtection="1"/>
    <xf numFmtId="0" fontId="30" fillId="0" borderId="0" xfId="3" applyFont="1" applyBorder="1" applyProtection="1"/>
    <xf numFmtId="0" fontId="30" fillId="0" borderId="7" xfId="3" applyFont="1" applyBorder="1" applyProtection="1"/>
    <xf numFmtId="0" fontId="30" fillId="0" borderId="0" xfId="3" applyFont="1"/>
    <xf numFmtId="14" fontId="30" fillId="0" borderId="0" xfId="3" applyNumberFormat="1" applyFont="1" applyAlignment="1" applyProtection="1">
      <alignment horizontal="left"/>
    </xf>
    <xf numFmtId="0" fontId="30" fillId="0" borderId="0" xfId="3" applyFont="1" applyAlignment="1" applyProtection="1">
      <alignment wrapText="1"/>
    </xf>
    <xf numFmtId="0" fontId="13" fillId="0" borderId="50" xfId="3" applyBorder="1" applyProtection="1"/>
    <xf numFmtId="0" fontId="32" fillId="0" borderId="0" xfId="3" applyFont="1" applyProtection="1"/>
    <xf numFmtId="14" fontId="13" fillId="0" borderId="0" xfId="3" applyNumberFormat="1" applyAlignment="1" applyProtection="1">
      <alignment horizontal="left"/>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6"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left" vertical="center" wrapText="1"/>
    </xf>
    <xf numFmtId="9" fontId="10" fillId="0" borderId="14" xfId="1" applyFont="1" applyFill="1" applyBorder="1" applyAlignment="1" applyProtection="1">
      <alignment horizontal="center" vertical="center" wrapText="1"/>
      <protection locked="0"/>
    </xf>
    <xf numFmtId="9" fontId="0" fillId="0" borderId="15" xfId="1" applyFont="1" applyBorder="1" applyAlignment="1" applyProtection="1">
      <alignment horizontal="center" vertical="center"/>
      <protection locked="0"/>
    </xf>
    <xf numFmtId="9" fontId="0" fillId="0" borderId="15" xfId="1" applyFont="1" applyBorder="1" applyAlignment="1">
      <alignment horizontal="center" vertical="center"/>
    </xf>
    <xf numFmtId="9" fontId="7" fillId="0" borderId="16" xfId="1" applyFont="1" applyBorder="1" applyAlignment="1" applyProtection="1">
      <alignment horizontal="justify" vertical="center" wrapText="1"/>
      <protection locked="0"/>
    </xf>
    <xf numFmtId="9" fontId="10" fillId="0" borderId="20" xfId="1" applyFont="1" applyFill="1" applyBorder="1" applyAlignment="1" applyProtection="1">
      <alignment horizontal="center" vertical="center" wrapText="1"/>
      <protection locked="0"/>
    </xf>
    <xf numFmtId="9" fontId="0" fillId="0" borderId="18" xfId="1" applyFont="1" applyBorder="1" applyAlignment="1" applyProtection="1">
      <alignment horizontal="center" vertical="center"/>
      <protection locked="0"/>
    </xf>
    <xf numFmtId="9" fontId="0" fillId="0" borderId="18" xfId="1" applyFont="1" applyBorder="1" applyAlignment="1">
      <alignment horizontal="center" vertical="center"/>
    </xf>
    <xf numFmtId="9" fontId="7" fillId="0" borderId="21" xfId="1" applyFont="1" applyBorder="1" applyAlignment="1" applyProtection="1">
      <alignment horizontal="justify" vertical="center" wrapText="1"/>
      <protection locked="0"/>
    </xf>
    <xf numFmtId="9" fontId="0" fillId="0" borderId="20" xfId="1" applyFont="1" applyBorder="1" applyAlignment="1" applyProtection="1">
      <alignment horizontal="center" vertical="center"/>
      <protection locked="0"/>
    </xf>
    <xf numFmtId="9" fontId="0" fillId="2" borderId="18" xfId="1" applyFont="1" applyFill="1" applyBorder="1" applyAlignment="1" applyProtection="1">
      <alignment horizontal="center" vertical="center"/>
      <protection locked="0"/>
    </xf>
    <xf numFmtId="0" fontId="6" fillId="3" borderId="1" xfId="0" applyFont="1" applyFill="1" applyBorder="1" applyAlignment="1">
      <alignment horizontal="center" vertical="center" wrapText="1"/>
    </xf>
    <xf numFmtId="9" fontId="0" fillId="0" borderId="25" xfId="1" applyFont="1" applyBorder="1" applyAlignment="1" applyProtection="1">
      <alignment horizontal="center" vertical="center"/>
      <protection locked="0"/>
    </xf>
    <xf numFmtId="9" fontId="0" fillId="0" borderId="22" xfId="1" applyFont="1" applyBorder="1" applyAlignment="1" applyProtection="1">
      <alignment horizontal="center" vertical="center"/>
      <protection locked="0"/>
    </xf>
    <xf numFmtId="9" fontId="0" fillId="0" borderId="22" xfId="1" applyFont="1" applyBorder="1" applyAlignment="1">
      <alignment horizontal="center" vertical="center"/>
    </xf>
    <xf numFmtId="9" fontId="7" fillId="0" borderId="26" xfId="1" applyFont="1" applyBorder="1" applyAlignment="1" applyProtection="1">
      <alignment horizontal="justify" vertical="center" wrapText="1"/>
      <protection locked="0"/>
    </xf>
    <xf numFmtId="9" fontId="2" fillId="2" borderId="0" xfId="0" applyNumberFormat="1" applyFont="1" applyFill="1" applyAlignment="1">
      <alignment horizontal="center" vertical="center"/>
    </xf>
    <xf numFmtId="0" fontId="0" fillId="2" borderId="0" xfId="0" applyFill="1" applyAlignment="1">
      <alignment vertical="center"/>
    </xf>
    <xf numFmtId="0" fontId="14" fillId="0" borderId="0" xfId="3" applyFont="1" applyBorder="1" applyAlignment="1" applyProtection="1">
      <alignment horizontal="center" vertical="center" wrapText="1"/>
    </xf>
    <xf numFmtId="0" fontId="7"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6" fillId="2" borderId="0" xfId="0" applyFont="1" applyFill="1"/>
    <xf numFmtId="0" fontId="36" fillId="2" borderId="0" xfId="0" applyFont="1" applyFill="1" applyAlignment="1">
      <alignment horizontal="left"/>
    </xf>
    <xf numFmtId="0" fontId="36" fillId="2" borderId="0" xfId="0" applyFont="1" applyFill="1"/>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horizontal="left"/>
    </xf>
    <xf numFmtId="0" fontId="3" fillId="2" borderId="0" xfId="0" applyFont="1" applyFill="1" applyAlignment="1">
      <alignment horizontal="left"/>
    </xf>
    <xf numFmtId="0" fontId="7" fillId="0" borderId="44" xfId="0" applyFont="1" applyFill="1" applyBorder="1" applyAlignment="1">
      <alignment horizontal="center" vertical="center" wrapText="1"/>
    </xf>
    <xf numFmtId="0" fontId="7" fillId="0" borderId="42" xfId="0" applyFont="1" applyFill="1" applyBorder="1" applyAlignment="1">
      <alignment horizontal="justify" vertical="center" wrapText="1"/>
    </xf>
    <xf numFmtId="0" fontId="40" fillId="0" borderId="42" xfId="0" applyFont="1" applyFill="1" applyBorder="1" applyAlignment="1">
      <alignment horizontal="justify" vertical="center" wrapText="1"/>
    </xf>
    <xf numFmtId="14" fontId="7" fillId="0" borderId="42" xfId="0" applyNumberFormat="1"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0" fillId="0" borderId="1" xfId="0" applyFont="1" applyFill="1" applyBorder="1" applyAlignment="1">
      <alignment horizontal="justify" vertical="center" wrapText="1"/>
    </xf>
    <xf numFmtId="14" fontId="7" fillId="0" borderId="1" xfId="0" applyNumberFormat="1" applyFont="1" applyFill="1" applyBorder="1" applyAlignment="1">
      <alignment horizontal="center" vertical="center" wrapText="1"/>
    </xf>
    <xf numFmtId="0" fontId="40" fillId="0" borderId="46" xfId="0" applyFont="1" applyFill="1" applyBorder="1" applyAlignment="1">
      <alignment horizontal="justify" vertical="center" wrapText="1"/>
    </xf>
    <xf numFmtId="14" fontId="40" fillId="0" borderId="46" xfId="0" applyNumberFormat="1" applyFont="1" applyFill="1" applyBorder="1" applyAlignment="1">
      <alignment horizontal="center" vertical="center" wrapText="1"/>
    </xf>
    <xf numFmtId="0" fontId="7" fillId="0" borderId="40" xfId="0" applyFont="1" applyFill="1" applyBorder="1" applyAlignment="1">
      <alignment horizontal="center" vertical="center" wrapText="1"/>
    </xf>
    <xf numFmtId="0" fontId="7" fillId="0" borderId="38" xfId="0" applyFont="1" applyFill="1" applyBorder="1" applyAlignment="1">
      <alignment horizontal="justify" vertical="center" wrapText="1"/>
    </xf>
    <xf numFmtId="0" fontId="40" fillId="0" borderId="38" xfId="0" applyFont="1" applyFill="1" applyBorder="1" applyAlignment="1">
      <alignment horizontal="justify" vertical="center" wrapText="1"/>
    </xf>
    <xf numFmtId="14" fontId="40" fillId="0" borderId="38" xfId="0" applyNumberFormat="1"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62" xfId="0" applyFont="1" applyFill="1" applyBorder="1" applyAlignment="1">
      <alignment horizontal="justify" vertical="center" wrapText="1"/>
    </xf>
    <xf numFmtId="0" fontId="40" fillId="0" borderId="63" xfId="0" applyFont="1" applyFill="1" applyBorder="1" applyAlignment="1">
      <alignment horizontal="justify" vertical="center" wrapText="1"/>
    </xf>
    <xf numFmtId="14" fontId="40" fillId="0" borderId="63" xfId="0" applyNumberFormat="1" applyFont="1" applyFill="1" applyBorder="1" applyAlignment="1">
      <alignment horizontal="center" vertical="center" wrapText="1"/>
    </xf>
    <xf numFmtId="0" fontId="7" fillId="0" borderId="65" xfId="0" applyFont="1" applyFill="1" applyBorder="1" applyAlignment="1">
      <alignment horizontal="center" vertical="center" wrapText="1"/>
    </xf>
    <xf numFmtId="0" fontId="7" fillId="0" borderId="19" xfId="0" applyFont="1" applyFill="1" applyBorder="1" applyAlignment="1">
      <alignment horizontal="justify" vertical="center" wrapText="1"/>
    </xf>
    <xf numFmtId="0" fontId="40" fillId="0" borderId="18" xfId="0" applyFont="1" applyFill="1" applyBorder="1" applyAlignment="1">
      <alignment horizontal="justify" vertical="center" wrapText="1"/>
    </xf>
    <xf numFmtId="14" fontId="40" fillId="0" borderId="18" xfId="0" applyNumberFormat="1"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13" xfId="0" applyFont="1" applyFill="1" applyBorder="1" applyAlignment="1">
      <alignment horizontal="justify" vertical="center" wrapText="1"/>
    </xf>
    <xf numFmtId="0" fontId="40" fillId="0" borderId="12" xfId="0" applyFont="1" applyFill="1" applyBorder="1" applyAlignment="1">
      <alignment horizontal="justify" vertical="center" wrapText="1"/>
    </xf>
    <xf numFmtId="0" fontId="40" fillId="0" borderId="12" xfId="0" applyFont="1" applyFill="1" applyBorder="1" applyAlignment="1">
      <alignment horizontal="center" vertical="center" wrapText="1"/>
    </xf>
    <xf numFmtId="0" fontId="40" fillId="0" borderId="44" xfId="0" applyFont="1" applyFill="1" applyBorder="1" applyAlignment="1">
      <alignment horizontal="center" vertical="center" wrapText="1"/>
    </xf>
    <xf numFmtId="14" fontId="40" fillId="0" borderId="42" xfId="0" applyNumberFormat="1" applyFont="1" applyFill="1" applyBorder="1" applyAlignment="1">
      <alignment horizontal="center" vertical="center" wrapText="1"/>
    </xf>
    <xf numFmtId="0" fontId="40" fillId="0" borderId="42" xfId="0" applyFont="1" applyFill="1" applyBorder="1" applyAlignment="1">
      <alignment vertical="center" wrapText="1"/>
    </xf>
    <xf numFmtId="0" fontId="2" fillId="0" borderId="42" xfId="0" applyFont="1" applyFill="1" applyBorder="1" applyAlignment="1">
      <alignment horizontal="center" vertical="center" wrapText="1"/>
    </xf>
    <xf numFmtId="0" fontId="40" fillId="0" borderId="70" xfId="0" applyFont="1" applyFill="1" applyBorder="1" applyAlignment="1">
      <alignment horizontal="center" vertical="center" wrapText="1"/>
    </xf>
    <xf numFmtId="0" fontId="40" fillId="0" borderId="71" xfId="0" applyFont="1" applyFill="1" applyBorder="1" applyAlignment="1">
      <alignment horizontal="justify" vertical="center" wrapText="1"/>
    </xf>
    <xf numFmtId="14" fontId="40" fillId="0" borderId="71" xfId="0" applyNumberFormat="1" applyFont="1" applyFill="1" applyBorder="1" applyAlignment="1">
      <alignment horizontal="center" vertical="center" wrapText="1"/>
    </xf>
    <xf numFmtId="0" fontId="40" fillId="0" borderId="71" xfId="0" applyFont="1" applyFill="1" applyBorder="1" applyAlignment="1">
      <alignment vertical="center" wrapText="1"/>
    </xf>
    <xf numFmtId="0" fontId="2" fillId="0" borderId="71" xfId="0" applyFont="1" applyFill="1" applyBorder="1" applyAlignment="1">
      <alignment horizontal="center" vertical="center" wrapText="1"/>
    </xf>
    <xf numFmtId="0" fontId="40" fillId="0" borderId="59" xfId="0" applyFont="1" applyFill="1" applyBorder="1" applyAlignment="1">
      <alignment horizontal="center" vertical="center" wrapText="1"/>
    </xf>
    <xf numFmtId="0" fontId="40"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wrapText="1"/>
    </xf>
    <xf numFmtId="14" fontId="40" fillId="0" borderId="1" xfId="0" applyNumberFormat="1" applyFont="1" applyFill="1" applyBorder="1" applyAlignment="1">
      <alignment horizontal="center" vertical="center" wrapText="1"/>
    </xf>
    <xf numFmtId="0" fontId="7" fillId="0" borderId="38" xfId="0" applyFont="1" applyFill="1" applyBorder="1" applyAlignment="1">
      <alignment wrapText="1"/>
    </xf>
    <xf numFmtId="0" fontId="7" fillId="0" borderId="0" xfId="0" applyFont="1" applyFill="1" applyBorder="1" applyAlignment="1">
      <alignment vertical="center" wrapText="1"/>
    </xf>
    <xf numFmtId="14" fontId="7" fillId="0" borderId="73" xfId="0" applyNumberFormat="1" applyFont="1" applyFill="1" applyBorder="1" applyAlignment="1">
      <alignment horizontal="center" vertical="center" wrapText="1"/>
    </xf>
    <xf numFmtId="0" fontId="7" fillId="0" borderId="63" xfId="0" applyFont="1" applyFill="1" applyBorder="1" applyAlignment="1">
      <alignment horizontal="justify" vertical="center" wrapText="1"/>
    </xf>
    <xf numFmtId="0" fontId="2" fillId="0" borderId="63" xfId="0" applyFont="1" applyFill="1" applyBorder="1" applyAlignment="1">
      <alignment horizontal="center" vertical="center" wrapText="1"/>
    </xf>
    <xf numFmtId="0" fontId="40" fillId="0" borderId="19" xfId="0" applyFont="1" applyFill="1" applyBorder="1" applyAlignment="1">
      <alignment horizontal="justify" vertical="center" wrapText="1"/>
    </xf>
    <xf numFmtId="0" fontId="40" fillId="0" borderId="74" xfId="0" applyFont="1" applyFill="1" applyBorder="1" applyAlignment="1">
      <alignment horizontal="justify" vertical="center" wrapText="1"/>
    </xf>
    <xf numFmtId="0" fontId="40" fillId="0" borderId="65" xfId="0" applyFont="1" applyFill="1" applyBorder="1" applyAlignment="1">
      <alignment horizontal="center" vertical="center" wrapText="1"/>
    </xf>
    <xf numFmtId="0" fontId="40" fillId="0" borderId="20" xfId="0" applyFont="1" applyFill="1" applyBorder="1" applyAlignment="1">
      <alignment horizontal="justify" vertical="center" wrapText="1"/>
    </xf>
    <xf numFmtId="0" fontId="7" fillId="0" borderId="75" xfId="0" applyFont="1" applyFill="1" applyBorder="1" applyAlignment="1">
      <alignment horizontal="center" vertical="center" wrapText="1"/>
    </xf>
    <xf numFmtId="0" fontId="7" fillId="0" borderId="76" xfId="0" applyFont="1" applyFill="1" applyBorder="1" applyAlignment="1">
      <alignment horizontal="justify" vertical="center" wrapText="1"/>
    </xf>
    <xf numFmtId="0" fontId="40" fillId="0" borderId="77" xfId="0" applyFont="1" applyFill="1" applyBorder="1" applyAlignment="1">
      <alignment horizontal="justify" vertical="center" wrapText="1"/>
    </xf>
    <xf numFmtId="0" fontId="40" fillId="0" borderId="78" xfId="0" applyFont="1" applyFill="1" applyBorder="1" applyAlignment="1">
      <alignment horizontal="center" vertical="center" wrapText="1"/>
    </xf>
    <xf numFmtId="0" fontId="40" fillId="0" borderId="78" xfId="0" applyFont="1" applyFill="1" applyBorder="1" applyAlignment="1">
      <alignment vertical="center" wrapText="1"/>
    </xf>
    <xf numFmtId="0" fontId="2" fillId="0" borderId="78"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81" xfId="0" applyFont="1" applyFill="1" applyBorder="1" applyAlignment="1">
      <alignment horizontal="justify" vertical="center" wrapText="1"/>
    </xf>
    <xf numFmtId="0" fontId="40" fillId="0" borderId="82" xfId="0" applyFont="1" applyFill="1" applyBorder="1" applyAlignment="1">
      <alignment horizontal="justify" vertical="center" wrapText="1"/>
    </xf>
    <xf numFmtId="14" fontId="40" fillId="0" borderId="82" xfId="0" applyNumberFormat="1" applyFont="1" applyFill="1" applyBorder="1" applyAlignment="1">
      <alignment horizontal="center" vertical="center"/>
    </xf>
    <xf numFmtId="14" fontId="40" fillId="0" borderId="12" xfId="0" applyNumberFormat="1" applyFont="1" applyFill="1" applyBorder="1" applyAlignment="1">
      <alignment horizontal="center" vertical="center"/>
    </xf>
    <xf numFmtId="0" fontId="40" fillId="0" borderId="75" xfId="0" applyFont="1" applyFill="1" applyBorder="1" applyAlignment="1">
      <alignment horizontal="center" vertical="center" wrapText="1"/>
    </xf>
    <xf numFmtId="0" fontId="40" fillId="0" borderId="76" xfId="0" applyFont="1" applyFill="1" applyBorder="1" applyAlignment="1">
      <alignment horizontal="justify" vertical="center" wrapText="1"/>
    </xf>
    <xf numFmtId="0" fontId="40" fillId="0" borderId="86" xfId="0" applyFont="1" applyFill="1" applyBorder="1" applyAlignment="1">
      <alignment horizontal="justify" vertical="center" wrapText="1"/>
    </xf>
    <xf numFmtId="14" fontId="40" fillId="0" borderId="38" xfId="0" applyNumberFormat="1" applyFont="1" applyFill="1" applyBorder="1" applyAlignment="1">
      <alignment horizontal="center" vertical="center"/>
    </xf>
    <xf numFmtId="0" fontId="2" fillId="0" borderId="77" xfId="0" applyFont="1" applyFill="1" applyBorder="1" applyAlignment="1">
      <alignment horizontal="center" vertical="center" wrapText="1"/>
    </xf>
    <xf numFmtId="0" fontId="41" fillId="7" borderId="88" xfId="0" applyFont="1" applyFill="1" applyBorder="1" applyAlignment="1">
      <alignment horizontal="center" vertical="center"/>
    </xf>
    <xf numFmtId="0" fontId="41" fillId="7" borderId="0" xfId="0" applyFont="1" applyFill="1" applyBorder="1" applyAlignment="1">
      <alignment horizontal="center" vertical="center"/>
    </xf>
    <xf numFmtId="0" fontId="41" fillId="7" borderId="73" xfId="0" applyFont="1" applyFill="1" applyBorder="1" applyAlignment="1">
      <alignment horizontal="center" vertical="center"/>
    </xf>
    <xf numFmtId="0" fontId="41" fillId="7" borderId="73" xfId="0" applyFont="1" applyFill="1" applyBorder="1" applyAlignment="1">
      <alignment horizontal="center" vertical="center" wrapText="1"/>
    </xf>
    <xf numFmtId="0" fontId="41" fillId="7" borderId="89" xfId="0" applyFont="1" applyFill="1" applyBorder="1" applyAlignment="1">
      <alignment horizontal="center" vertical="center" wrapText="1"/>
    </xf>
    <xf numFmtId="0" fontId="41" fillId="7" borderId="90"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2" borderId="5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9" fontId="0" fillId="2" borderId="14" xfId="1" applyFont="1" applyFill="1" applyBorder="1" applyAlignment="1">
      <alignment horizontal="center" vertical="center"/>
    </xf>
    <xf numFmtId="9" fontId="0" fillId="2" borderId="15" xfId="1" applyFont="1" applyFill="1" applyBorder="1" applyAlignment="1">
      <alignment horizontal="center" vertical="center"/>
    </xf>
    <xf numFmtId="9" fontId="7" fillId="2" borderId="16" xfId="1" applyFont="1" applyFill="1" applyBorder="1" applyAlignment="1">
      <alignment horizontal="justify" vertical="center" wrapText="1"/>
    </xf>
    <xf numFmtId="9" fontId="0" fillId="2" borderId="20" xfId="1" applyFont="1" applyFill="1" applyBorder="1" applyAlignment="1">
      <alignment horizontal="center" vertical="center"/>
    </xf>
    <xf numFmtId="9" fontId="0" fillId="2" borderId="18" xfId="1" applyFont="1" applyFill="1" applyBorder="1" applyAlignment="1">
      <alignment horizontal="center" vertical="center"/>
    </xf>
    <xf numFmtId="9" fontId="7" fillId="2" borderId="21" xfId="1" applyFont="1" applyFill="1" applyBorder="1" applyAlignment="1">
      <alignment horizontal="justify" vertical="center" wrapText="1"/>
    </xf>
    <xf numFmtId="14" fontId="7" fillId="0" borderId="1" xfId="0" applyNumberFormat="1" applyFont="1" applyFill="1" applyBorder="1" applyAlignment="1">
      <alignment horizont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center" vertical="center" wrapText="1"/>
    </xf>
    <xf numFmtId="9" fontId="0" fillId="2" borderId="25" xfId="1" applyFont="1" applyFill="1" applyBorder="1" applyAlignment="1">
      <alignment horizontal="center" vertical="center"/>
    </xf>
    <xf numFmtId="9" fontId="0" fillId="2" borderId="22" xfId="1" applyFont="1" applyFill="1" applyBorder="1" applyAlignment="1">
      <alignment horizontal="center" vertical="center"/>
    </xf>
    <xf numFmtId="9" fontId="7" fillId="2" borderId="26" xfId="1" applyFont="1" applyFill="1" applyBorder="1" applyAlignment="1">
      <alignment horizontal="justify" vertical="center" wrapText="1"/>
    </xf>
    <xf numFmtId="0" fontId="7" fillId="2" borderId="93" xfId="0" applyFont="1" applyFill="1" applyBorder="1" applyAlignment="1" applyProtection="1">
      <alignment horizontal="justify" vertical="center" wrapText="1"/>
      <protection locked="0"/>
    </xf>
    <xf numFmtId="0" fontId="7" fillId="2" borderId="19" xfId="0" applyFont="1" applyFill="1" applyBorder="1" applyAlignment="1" applyProtection="1">
      <alignment horizontal="justify" vertical="center" wrapText="1"/>
      <protection locked="0"/>
    </xf>
    <xf numFmtId="0" fontId="7" fillId="2" borderId="24" xfId="0" applyFont="1" applyFill="1" applyBorder="1" applyAlignment="1" applyProtection="1">
      <alignment horizontal="justify" vertical="center" wrapText="1"/>
      <protection locked="0"/>
    </xf>
    <xf numFmtId="0" fontId="0" fillId="2" borderId="1" xfId="0" applyFill="1" applyBorder="1" applyAlignment="1">
      <alignment horizontal="center" vertical="center"/>
    </xf>
    <xf numFmtId="0" fontId="0" fillId="8" borderId="1" xfId="0" applyFill="1" applyBorder="1" applyAlignment="1">
      <alignment horizontal="center" vertical="center"/>
    </xf>
    <xf numFmtId="9" fontId="0" fillId="2" borderId="1" xfId="1" applyFont="1" applyFill="1" applyBorder="1" applyAlignment="1">
      <alignment horizontal="center" vertical="center"/>
    </xf>
    <xf numFmtId="0" fontId="0" fillId="5" borderId="1" xfId="0" applyFill="1" applyBorder="1"/>
    <xf numFmtId="0" fontId="18" fillId="0" borderId="0" xfId="3" applyFont="1" applyFill="1" applyBorder="1" applyAlignment="1" applyProtection="1">
      <alignment horizontal="left" vertical="top" wrapText="1"/>
    </xf>
    <xf numFmtId="0" fontId="15" fillId="5" borderId="0" xfId="3" applyFont="1" applyFill="1" applyBorder="1" applyAlignment="1" applyProtection="1">
      <alignment horizontal="center" vertical="center" wrapText="1"/>
    </xf>
    <xf numFmtId="0" fontId="21" fillId="4" borderId="0" xfId="3" applyFont="1" applyFill="1" applyBorder="1" applyAlignment="1" applyProtection="1">
      <alignment horizontal="left" vertical="top" wrapText="1"/>
      <protection locked="0"/>
    </xf>
    <xf numFmtId="164" fontId="27" fillId="4" borderId="0" xfId="3" applyNumberFormat="1" applyFont="1" applyFill="1" applyBorder="1" applyAlignment="1" applyProtection="1">
      <alignment horizontal="center" vertical="center" wrapText="1"/>
      <protection locked="0"/>
    </xf>
    <xf numFmtId="164" fontId="27" fillId="0" borderId="0" xfId="3" applyNumberFormat="1" applyFont="1" applyFill="1" applyBorder="1" applyAlignment="1" applyProtection="1">
      <alignment horizontal="center" vertical="center" wrapText="1"/>
      <protection locked="0"/>
    </xf>
    <xf numFmtId="14" fontId="22" fillId="0" borderId="94" xfId="3" applyNumberFormat="1" applyFont="1" applyFill="1" applyBorder="1" applyAlignment="1" applyProtection="1">
      <alignment horizontal="left" vertical="center" wrapText="1"/>
      <protection locked="0"/>
    </xf>
    <xf numFmtId="0" fontId="0" fillId="5" borderId="71" xfId="0" applyFill="1" applyBorder="1"/>
    <xf numFmtId="9" fontId="0" fillId="2" borderId="71" xfId="1" applyFont="1" applyFill="1" applyBorder="1" applyAlignment="1">
      <alignment horizontal="center" vertical="center"/>
    </xf>
    <xf numFmtId="9" fontId="0" fillId="8" borderId="71" xfId="1" applyFont="1" applyFill="1" applyBorder="1" applyAlignment="1">
      <alignment horizontal="center" vertical="center"/>
    </xf>
    <xf numFmtId="9" fontId="0" fillId="8" borderId="1" xfId="1" applyFont="1" applyFill="1" applyBorder="1" applyAlignment="1">
      <alignment horizontal="center" vertical="center"/>
    </xf>
    <xf numFmtId="0" fontId="0" fillId="0" borderId="1" xfId="0" applyBorder="1"/>
    <xf numFmtId="9" fontId="0" fillId="2" borderId="0" xfId="0" applyNumberFormat="1" applyFill="1"/>
    <xf numFmtId="9" fontId="7" fillId="2" borderId="0" xfId="0" applyNumberFormat="1" applyFont="1" applyFill="1"/>
    <xf numFmtId="9" fontId="0" fillId="0" borderId="1" xfId="0" applyNumberFormat="1" applyBorder="1"/>
    <xf numFmtId="9" fontId="0" fillId="2" borderId="1" xfId="1" applyFont="1" applyFill="1" applyBorder="1" applyAlignment="1">
      <alignment horizontal="center" vertical="center" wrapText="1"/>
    </xf>
    <xf numFmtId="9" fontId="10" fillId="2" borderId="1" xfId="1" applyFont="1" applyFill="1" applyBorder="1" applyAlignment="1">
      <alignment horizontal="left" vertical="center" wrapText="1"/>
    </xf>
    <xf numFmtId="9" fontId="0" fillId="2" borderId="1" xfId="1" applyFont="1" applyFill="1" applyBorder="1" applyAlignment="1">
      <alignment horizontal="left" vertical="center" wrapText="1"/>
    </xf>
    <xf numFmtId="9" fontId="0" fillId="2" borderId="1" xfId="1" applyFont="1" applyFill="1" applyBorder="1" applyAlignment="1">
      <alignment horizontal="justify" vertical="center" wrapText="1"/>
    </xf>
    <xf numFmtId="9" fontId="43" fillId="2" borderId="1" xfId="1" applyFont="1" applyFill="1" applyBorder="1" applyAlignment="1">
      <alignment horizontal="justify" vertical="center" wrapText="1"/>
    </xf>
    <xf numFmtId="0" fontId="0" fillId="2" borderId="1" xfId="0" applyFont="1" applyFill="1" applyBorder="1" applyAlignment="1">
      <alignment horizontal="justify" vertical="center" wrapText="1"/>
    </xf>
    <xf numFmtId="10" fontId="0" fillId="0" borderId="1" xfId="0" applyNumberFormat="1" applyBorder="1"/>
    <xf numFmtId="9" fontId="0" fillId="2" borderId="0" xfId="1" applyFont="1" applyFill="1"/>
    <xf numFmtId="9" fontId="21" fillId="4" borderId="0" xfId="3" applyNumberFormat="1" applyFont="1" applyFill="1" applyBorder="1" applyAlignment="1" applyProtection="1">
      <alignment horizontal="left" vertical="top" wrapText="1"/>
      <protection locked="0"/>
    </xf>
    <xf numFmtId="0" fontId="0" fillId="2" borderId="1" xfId="1" applyNumberFormat="1" applyFont="1" applyFill="1" applyBorder="1" applyAlignment="1">
      <alignment horizontal="center" vertical="center"/>
    </xf>
    <xf numFmtId="10" fontId="0" fillId="0" borderId="0" xfId="0" applyNumberFormat="1"/>
    <xf numFmtId="9" fontId="2" fillId="0" borderId="1" xfId="0" applyNumberFormat="1" applyFont="1" applyBorder="1"/>
    <xf numFmtId="0" fontId="45" fillId="2" borderId="0" xfId="0" applyFont="1" applyFill="1"/>
    <xf numFmtId="9" fontId="45" fillId="2" borderId="0" xfId="1" applyFont="1" applyFill="1"/>
    <xf numFmtId="9" fontId="45" fillId="2" borderId="0" xfId="0" applyNumberFormat="1" applyFont="1" applyFill="1"/>
    <xf numFmtId="0" fontId="46" fillId="2" borderId="0" xfId="0" applyFont="1" applyFill="1"/>
    <xf numFmtId="9" fontId="46" fillId="2" borderId="0" xfId="0" applyNumberFormat="1" applyFont="1" applyFill="1"/>
    <xf numFmtId="9" fontId="46" fillId="2" borderId="0" xfId="1" applyFont="1" applyFill="1"/>
    <xf numFmtId="0" fontId="0" fillId="9" borderId="1" xfId="0" applyFill="1" applyBorder="1" applyAlignment="1">
      <alignment horizontal="center" vertical="center"/>
    </xf>
    <xf numFmtId="9" fontId="0" fillId="9" borderId="1" xfId="1" applyFont="1" applyFill="1" applyBorder="1" applyAlignment="1">
      <alignment horizontal="center" vertical="center"/>
    </xf>
    <xf numFmtId="9" fontId="0" fillId="9" borderId="1" xfId="0" applyNumberFormat="1" applyFill="1" applyBorder="1"/>
    <xf numFmtId="9" fontId="0" fillId="0" borderId="1" xfId="1" applyFont="1" applyFill="1" applyBorder="1" applyAlignment="1">
      <alignment horizontal="left" vertical="center" wrapText="1"/>
    </xf>
    <xf numFmtId="0" fontId="11" fillId="2" borderId="12" xfId="0" applyFont="1" applyFill="1" applyBorder="1" applyAlignment="1">
      <alignment horizontal="justify" vertical="center" wrapText="1"/>
    </xf>
    <xf numFmtId="9" fontId="0" fillId="2" borderId="31" xfId="1" applyFont="1" applyFill="1" applyBorder="1" applyAlignment="1">
      <alignment horizontal="left" vertical="center" wrapText="1"/>
    </xf>
    <xf numFmtId="0" fontId="15" fillId="5" borderId="1" xfId="3" applyFont="1" applyFill="1" applyBorder="1" applyAlignment="1" applyProtection="1">
      <alignment horizontal="center" vertical="center" wrapText="1"/>
    </xf>
    <xf numFmtId="0" fontId="13" fillId="0" borderId="1" xfId="3" applyBorder="1"/>
    <xf numFmtId="9" fontId="0" fillId="0" borderId="1" xfId="1" applyFont="1" applyFill="1" applyBorder="1" applyAlignment="1">
      <alignment horizontal="justify" vertical="center" wrapText="1"/>
    </xf>
    <xf numFmtId="9" fontId="0" fillId="0" borderId="1" xfId="1" applyFont="1" applyFill="1" applyBorder="1" applyAlignment="1">
      <alignment horizontal="center" vertical="center" wrapText="1"/>
    </xf>
    <xf numFmtId="0" fontId="0" fillId="5" borderId="71" xfId="0" applyFill="1" applyBorder="1" applyAlignment="1">
      <alignment horizontal="center" vertical="center"/>
    </xf>
    <xf numFmtId="0" fontId="0" fillId="5" borderId="46" xfId="0" applyFill="1" applyBorder="1" applyAlignment="1">
      <alignment horizontal="center" vertical="center"/>
    </xf>
    <xf numFmtId="0" fontId="0" fillId="5" borderId="71" xfId="0" applyFill="1" applyBorder="1" applyAlignment="1">
      <alignment horizontal="center" vertical="center" wrapText="1"/>
    </xf>
    <xf numFmtId="0" fontId="0" fillId="5" borderId="46" xfId="0"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7" xfId="0" applyFont="1" applyFill="1" applyBorder="1" applyAlignment="1">
      <alignment horizontal="center"/>
    </xf>
    <xf numFmtId="0" fontId="6" fillId="3" borderId="17" xfId="0" applyFont="1" applyFill="1" applyBorder="1" applyAlignment="1">
      <alignment horizontal="center" vertical="center"/>
    </xf>
    <xf numFmtId="0" fontId="6" fillId="3" borderId="23" xfId="0" applyFont="1" applyFill="1" applyBorder="1" applyAlignment="1">
      <alignment horizontal="center" vertical="center"/>
    </xf>
    <xf numFmtId="0" fontId="0" fillId="5" borderId="31" xfId="0" applyFill="1" applyBorder="1" applyAlignment="1">
      <alignment horizontal="center"/>
    </xf>
    <xf numFmtId="0" fontId="0" fillId="5" borderId="33" xfId="0" applyFill="1" applyBorder="1" applyAlignment="1">
      <alignment horizontal="center"/>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3" borderId="1" xfId="0" applyFont="1" applyFill="1" applyBorder="1" applyAlignment="1">
      <alignment vertical="center"/>
    </xf>
    <xf numFmtId="0" fontId="6" fillId="3" borderId="1" xfId="0" applyFont="1" applyFill="1" applyBorder="1" applyAlignment="1">
      <alignment horizontal="center" vertical="center"/>
    </xf>
    <xf numFmtId="0" fontId="6" fillId="3" borderId="31"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20" fillId="6" borderId="38" xfId="3" applyFont="1" applyFill="1" applyBorder="1" applyAlignment="1" applyProtection="1">
      <alignment horizontal="center" vertical="center" wrapText="1"/>
    </xf>
    <xf numFmtId="0" fontId="20" fillId="6" borderId="42" xfId="3" applyFont="1" applyFill="1" applyBorder="1" applyAlignment="1" applyProtection="1">
      <alignment horizontal="center" vertical="center" wrapText="1"/>
    </xf>
    <xf numFmtId="0" fontId="0" fillId="5" borderId="71" xfId="0" applyFill="1" applyBorder="1" applyAlignment="1">
      <alignment horizontal="center"/>
    </xf>
    <xf numFmtId="0" fontId="0" fillId="5" borderId="9" xfId="0" applyFill="1" applyBorder="1" applyAlignment="1">
      <alignment horizontal="center"/>
    </xf>
    <xf numFmtId="0" fontId="0" fillId="5" borderId="71" xfId="0" applyFill="1" applyBorder="1" applyAlignment="1">
      <alignment horizontal="center" wrapText="1"/>
    </xf>
    <xf numFmtId="0" fontId="0" fillId="5" borderId="9" xfId="0" applyFill="1" applyBorder="1" applyAlignment="1">
      <alignment horizontal="center" wrapText="1"/>
    </xf>
    <xf numFmtId="0" fontId="20" fillId="6" borderId="39" xfId="3" applyFont="1" applyFill="1" applyBorder="1" applyAlignment="1" applyProtection="1">
      <alignment horizontal="center" vertical="center" wrapText="1"/>
    </xf>
    <xf numFmtId="0" fontId="20" fillId="6" borderId="43" xfId="3" applyFont="1" applyFill="1" applyBorder="1" applyAlignment="1" applyProtection="1">
      <alignment horizontal="center" vertical="center" wrapText="1"/>
    </xf>
    <xf numFmtId="0" fontId="20" fillId="6" borderId="40" xfId="3" applyFont="1" applyFill="1" applyBorder="1" applyAlignment="1" applyProtection="1">
      <alignment horizontal="center" vertical="center" wrapText="1"/>
    </xf>
    <xf numFmtId="0" fontId="20" fillId="6" borderId="37" xfId="3" applyFont="1" applyFill="1" applyBorder="1" applyAlignment="1" applyProtection="1">
      <alignment horizontal="center" vertical="center" wrapText="1"/>
    </xf>
    <xf numFmtId="0" fontId="20" fillId="6" borderId="41" xfId="3" applyFont="1" applyFill="1" applyBorder="1" applyAlignment="1" applyProtection="1">
      <alignment horizontal="center" vertical="center" wrapText="1"/>
    </xf>
    <xf numFmtId="0" fontId="30" fillId="0" borderId="0" xfId="3" applyFont="1" applyAlignment="1" applyProtection="1">
      <alignment horizontal="left" wrapText="1"/>
    </xf>
    <xf numFmtId="0" fontId="15" fillId="5" borderId="34" xfId="3" applyFont="1" applyFill="1" applyBorder="1" applyAlignment="1" applyProtection="1">
      <alignment horizontal="center" vertical="center" wrapText="1"/>
    </xf>
    <xf numFmtId="0" fontId="15" fillId="5" borderId="35" xfId="3" applyFont="1" applyFill="1" applyBorder="1" applyAlignment="1" applyProtection="1">
      <alignment horizontal="center" vertical="center" wrapText="1"/>
    </xf>
    <xf numFmtId="0" fontId="15" fillId="5" borderId="36" xfId="3" applyFont="1" applyFill="1" applyBorder="1" applyAlignment="1" applyProtection="1">
      <alignment horizontal="center" vertical="center" wrapText="1"/>
    </xf>
    <xf numFmtId="0" fontId="25" fillId="4" borderId="31" xfId="3" applyFont="1" applyFill="1" applyBorder="1" applyAlignment="1" applyProtection="1">
      <alignment horizontal="center" vertical="center" wrapText="1"/>
    </xf>
    <xf numFmtId="0" fontId="25" fillId="4" borderId="32" xfId="3" applyFont="1" applyFill="1" applyBorder="1" applyAlignment="1" applyProtection="1">
      <alignment horizontal="center" vertical="center" wrapText="1"/>
    </xf>
    <xf numFmtId="0" fontId="25" fillId="4" borderId="33" xfId="3" applyFont="1" applyFill="1" applyBorder="1" applyAlignment="1" applyProtection="1">
      <alignment horizontal="center" vertical="center" wrapText="1"/>
    </xf>
    <xf numFmtId="0" fontId="15" fillId="4" borderId="0" xfId="3" applyFont="1" applyFill="1" applyBorder="1" applyAlignment="1" applyProtection="1">
      <alignment horizontal="right" vertical="center" wrapText="1"/>
    </xf>
    <xf numFmtId="0" fontId="15" fillId="4" borderId="48" xfId="3" applyFont="1" applyFill="1" applyBorder="1" applyAlignment="1" applyProtection="1">
      <alignment horizontal="right" vertical="center" wrapText="1"/>
    </xf>
    <xf numFmtId="164" fontId="27" fillId="4" borderId="31" xfId="3" applyNumberFormat="1" applyFont="1" applyFill="1" applyBorder="1" applyAlignment="1" applyProtection="1">
      <alignment horizontal="center" vertical="center" wrapText="1"/>
      <protection locked="0"/>
    </xf>
    <xf numFmtId="164" fontId="27" fillId="4" borderId="49" xfId="3" applyNumberFormat="1" applyFont="1" applyFill="1" applyBorder="1" applyAlignment="1" applyProtection="1">
      <alignment horizontal="center" vertical="center" wrapText="1"/>
      <protection locked="0"/>
    </xf>
    <xf numFmtId="0" fontId="12" fillId="0" borderId="31" xfId="3" applyFont="1" applyBorder="1" applyAlignment="1">
      <alignment horizontal="center" vertical="center" wrapText="1"/>
    </xf>
    <xf numFmtId="0" fontId="13" fillId="0" borderId="32" xfId="3" applyBorder="1" applyAlignment="1">
      <alignment horizontal="center" vertical="center"/>
    </xf>
    <xf numFmtId="0" fontId="13" fillId="0" borderId="33" xfId="3" applyBorder="1" applyAlignment="1">
      <alignment horizontal="center" vertical="center"/>
    </xf>
    <xf numFmtId="164" fontId="27" fillId="0" borderId="31" xfId="3" applyNumberFormat="1" applyFont="1" applyFill="1" applyBorder="1" applyAlignment="1" applyProtection="1">
      <alignment horizontal="center" vertical="center" wrapText="1"/>
      <protection locked="0"/>
    </xf>
    <xf numFmtId="164" fontId="27" fillId="0" borderId="49" xfId="3" applyNumberFormat="1" applyFont="1" applyFill="1" applyBorder="1" applyAlignment="1" applyProtection="1">
      <alignment horizontal="center" vertical="center" wrapText="1"/>
      <protection locked="0"/>
    </xf>
    <xf numFmtId="0" fontId="20" fillId="4" borderId="30" xfId="3" applyFont="1" applyFill="1" applyBorder="1" applyAlignment="1" applyProtection="1">
      <alignment horizontal="left" vertical="center" wrapText="1"/>
    </xf>
    <xf numFmtId="0" fontId="20" fillId="4" borderId="0" xfId="3" applyFont="1" applyFill="1" applyBorder="1" applyAlignment="1" applyProtection="1">
      <alignment horizontal="left" vertical="center" wrapText="1"/>
    </xf>
    <xf numFmtId="0" fontId="14" fillId="0" borderId="30" xfId="3" applyFont="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14" fillId="0" borderId="7" xfId="3" applyFont="1" applyBorder="1" applyAlignment="1" applyProtection="1">
      <alignment horizontal="center" vertical="center" wrapText="1"/>
    </xf>
    <xf numFmtId="0" fontId="15" fillId="4" borderId="31" xfId="3" applyFont="1" applyFill="1" applyBorder="1" applyAlignment="1" applyProtection="1">
      <alignment horizontal="center" vertical="center" wrapText="1"/>
    </xf>
    <xf numFmtId="0" fontId="15" fillId="4" borderId="32" xfId="3" applyFont="1" applyFill="1" applyBorder="1" applyAlignment="1" applyProtection="1">
      <alignment horizontal="center" vertical="center" wrapText="1"/>
    </xf>
    <xf numFmtId="0" fontId="15" fillId="4" borderId="33" xfId="3" applyFont="1" applyFill="1" applyBorder="1" applyAlignment="1" applyProtection="1">
      <alignment horizontal="center" vertical="center" wrapText="1"/>
    </xf>
    <xf numFmtId="0" fontId="15" fillId="0" borderId="31" xfId="3" applyFont="1" applyBorder="1" applyAlignment="1" applyProtection="1">
      <alignment horizontal="center" vertical="center" wrapText="1"/>
    </xf>
    <xf numFmtId="0" fontId="15" fillId="0" borderId="32" xfId="3" applyFont="1" applyBorder="1" applyAlignment="1" applyProtection="1">
      <alignment horizontal="center" vertical="center" wrapText="1"/>
    </xf>
    <xf numFmtId="0" fontId="15" fillId="0" borderId="33" xfId="3" applyFont="1" applyBorder="1" applyAlignment="1" applyProtection="1">
      <alignment horizontal="center" vertical="center" wrapText="1"/>
    </xf>
    <xf numFmtId="0" fontId="15" fillId="0" borderId="31" xfId="3" applyFont="1" applyFill="1" applyBorder="1" applyAlignment="1" applyProtection="1">
      <alignment horizontal="center" vertical="center" wrapText="1"/>
    </xf>
    <xf numFmtId="0" fontId="15" fillId="0" borderId="32" xfId="3" applyFont="1" applyFill="1" applyBorder="1" applyAlignment="1" applyProtection="1">
      <alignment horizontal="center" vertical="center" wrapText="1"/>
    </xf>
    <xf numFmtId="0" fontId="15" fillId="0" borderId="33" xfId="3" applyFont="1" applyFill="1" applyBorder="1" applyAlignment="1" applyProtection="1">
      <alignment horizontal="center" vertical="center" wrapText="1"/>
    </xf>
    <xf numFmtId="0" fontId="0" fillId="5" borderId="1" xfId="0" applyFill="1" applyBorder="1" applyAlignment="1">
      <alignment horizontal="center" vertical="center" wrapText="1"/>
    </xf>
    <xf numFmtId="0" fontId="0" fillId="5" borderId="95" xfId="0" applyFill="1" applyBorder="1" applyAlignment="1">
      <alignment horizontal="center" vertical="center" wrapText="1"/>
    </xf>
    <xf numFmtId="0" fontId="0" fillId="5" borderId="96" xfId="0" applyFill="1" applyBorder="1" applyAlignment="1">
      <alignment horizontal="center" vertical="center" wrapText="1"/>
    </xf>
    <xf numFmtId="0" fontId="6" fillId="3" borderId="1"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2" borderId="1" xfId="0" applyFont="1" applyFill="1" applyBorder="1" applyAlignment="1">
      <alignment horizontal="center" vertical="center"/>
    </xf>
    <xf numFmtId="0" fontId="2" fillId="0" borderId="38"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0" fillId="0" borderId="38"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3" fillId="0" borderId="0" xfId="0" applyFont="1" applyAlignment="1">
      <alignment horizont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2" fillId="0" borderId="63" xfId="0" applyFont="1" applyFill="1" applyBorder="1" applyAlignment="1">
      <alignment horizontal="center" vertical="center" wrapText="1"/>
    </xf>
    <xf numFmtId="0" fontId="2" fillId="0" borderId="83" xfId="0" applyFont="1" applyFill="1" applyBorder="1" applyAlignment="1">
      <alignment horizontal="center" vertical="center" wrapText="1"/>
    </xf>
    <xf numFmtId="0" fontId="6" fillId="0" borderId="87" xfId="0" applyFont="1" applyFill="1" applyBorder="1" applyAlignment="1">
      <alignment horizontal="center" vertical="center" wrapText="1"/>
    </xf>
    <xf numFmtId="0" fontId="6" fillId="0" borderId="85" xfId="0" applyFont="1" applyFill="1" applyBorder="1" applyAlignment="1">
      <alignment horizontal="center" vertical="center" wrapText="1"/>
    </xf>
    <xf numFmtId="0" fontId="6" fillId="0" borderId="84" xfId="0" applyFont="1" applyFill="1" applyBorder="1" applyAlignment="1">
      <alignment horizontal="center" vertical="center" wrapText="1"/>
    </xf>
    <xf numFmtId="0" fontId="40" fillId="0" borderId="63" xfId="0" applyFont="1" applyFill="1" applyBorder="1" applyAlignment="1">
      <alignment horizontal="left" vertical="center" wrapText="1"/>
    </xf>
    <xf numFmtId="0" fontId="40" fillId="0" borderId="83" xfId="0" applyFont="1" applyFill="1" applyBorder="1" applyAlignment="1">
      <alignment horizontal="left" vertical="center" wrapText="1"/>
    </xf>
    <xf numFmtId="0" fontId="41" fillId="7" borderId="88" xfId="0" applyFont="1" applyFill="1" applyBorder="1" applyAlignment="1">
      <alignment horizontal="center" vertical="center"/>
    </xf>
    <xf numFmtId="0" fontId="41" fillId="7" borderId="90" xfId="0" applyFont="1" applyFill="1" applyBorder="1" applyAlignment="1">
      <alignment horizontal="center" vertical="center"/>
    </xf>
    <xf numFmtId="0" fontId="40" fillId="0" borderId="38" xfId="0" applyFont="1" applyFill="1" applyBorder="1" applyAlignment="1">
      <alignment horizontal="left" vertical="center" wrapText="1"/>
    </xf>
    <xf numFmtId="0" fontId="40" fillId="0" borderId="1" xfId="0" applyFont="1" applyFill="1" applyBorder="1" applyAlignment="1">
      <alignment horizontal="left" vertical="center" wrapText="1"/>
    </xf>
    <xf numFmtId="0" fontId="40" fillId="0" borderId="71" xfId="0" applyFont="1" applyFill="1" applyBorder="1" applyAlignment="1">
      <alignment horizontal="center" vertical="center" wrapText="1"/>
    </xf>
    <xf numFmtId="0" fontId="40" fillId="0" borderId="46"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42" xfId="0" applyFont="1" applyFill="1" applyBorder="1" applyAlignment="1">
      <alignment horizontal="justify" vertical="center" wrapText="1"/>
    </xf>
    <xf numFmtId="0" fontId="6" fillId="0" borderId="37" xfId="0" applyFont="1" applyFill="1" applyBorder="1" applyAlignment="1">
      <alignment horizontal="center" vertical="center" wrapText="1"/>
    </xf>
    <xf numFmtId="0" fontId="6" fillId="0" borderId="45" xfId="0" applyFont="1" applyFill="1" applyBorder="1" applyAlignment="1">
      <alignment horizontal="center" vertical="center" wrapText="1"/>
    </xf>
    <xf numFmtId="0" fontId="6" fillId="0" borderId="6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6"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4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6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40" fillId="0" borderId="12" xfId="0" applyFont="1" applyFill="1" applyBorder="1" applyAlignment="1">
      <alignment horizontal="justify" vertical="center" wrapText="1"/>
    </xf>
    <xf numFmtId="0" fontId="40" fillId="0" borderId="18" xfId="0" applyFont="1" applyFill="1" applyBorder="1" applyAlignment="1">
      <alignment horizontal="justify" vertical="center" wrapText="1"/>
    </xf>
    <xf numFmtId="0" fontId="40" fillId="0" borderId="63" xfId="0" applyFont="1" applyFill="1" applyBorder="1" applyAlignment="1">
      <alignment horizontal="justify" vertical="center" wrapText="1"/>
    </xf>
    <xf numFmtId="0" fontId="6" fillId="0" borderId="7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79" xfId="0" applyFont="1" applyFill="1" applyBorder="1" applyAlignment="1">
      <alignment horizontal="center" vertical="center" wrapText="1"/>
    </xf>
    <xf numFmtId="0" fontId="40" fillId="0" borderId="19" xfId="0" applyFont="1" applyFill="1" applyBorder="1" applyAlignment="1">
      <alignment horizontal="justify" vertical="center" wrapText="1"/>
    </xf>
    <xf numFmtId="9" fontId="0" fillId="2" borderId="71" xfId="1" applyFont="1" applyFill="1" applyBorder="1" applyAlignment="1">
      <alignment horizontal="center" vertical="center" wrapText="1"/>
    </xf>
    <xf numFmtId="9" fontId="0" fillId="2" borderId="46" xfId="1" applyFont="1" applyFill="1" applyBorder="1" applyAlignment="1">
      <alignment horizontal="center" vertical="center" wrapText="1"/>
    </xf>
    <xf numFmtId="0" fontId="3" fillId="0" borderId="0" xfId="0" applyFont="1" applyFill="1" applyBorder="1" applyAlignment="1">
      <alignment horizontal="center" vertical="center"/>
    </xf>
    <xf numFmtId="0" fontId="6" fillId="3" borderId="91" xfId="0" applyFont="1" applyFill="1" applyBorder="1" applyAlignment="1">
      <alignment horizontal="center" vertical="center"/>
    </xf>
    <xf numFmtId="0" fontId="6" fillId="3" borderId="92" xfId="0" applyFont="1" applyFill="1" applyBorder="1" applyAlignment="1">
      <alignment horizontal="center" vertical="center"/>
    </xf>
    <xf numFmtId="0" fontId="6" fillId="0" borderId="1" xfId="0" applyFont="1" applyFill="1" applyBorder="1" applyAlignment="1">
      <alignment horizontal="center" vertical="center"/>
    </xf>
    <xf numFmtId="0" fontId="6" fillId="3" borderId="7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0" fillId="5" borderId="32" xfId="0" applyFill="1" applyBorder="1" applyAlignment="1">
      <alignment horizontal="center"/>
    </xf>
    <xf numFmtId="9" fontId="0" fillId="2" borderId="71" xfId="1" applyFont="1" applyFill="1" applyBorder="1" applyAlignment="1">
      <alignment vertical="center" wrapText="1"/>
    </xf>
  </cellXfs>
  <cellStyles count="4">
    <cellStyle name="Normal" xfId="0" builtinId="0"/>
    <cellStyle name="Normal 2" xfId="2"/>
    <cellStyle name="Normal 3" xfId="3"/>
    <cellStyle name="Porcentaje" xfId="1" builtinId="5"/>
  </cellStyles>
  <dxfs count="39">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TOTAL!$C$3</c:f>
              <c:strCache>
                <c:ptCount val="1"/>
                <c:pt idx="0">
                  <c:v>Cumplimiento</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TOTAL!$B$4:$B$8</c:f>
            </c:multiLvlStrRef>
          </c:cat>
          <c:val>
            <c:numRef>
              <c:f>TOTAL!$C$4:$C$8</c:f>
            </c:numRef>
          </c:val>
        </c:ser>
        <c:dLbls>
          <c:showLegendKey val="0"/>
          <c:showVal val="1"/>
          <c:showCatName val="0"/>
          <c:showSerName val="0"/>
          <c:showPercent val="0"/>
          <c:showBubbleSize val="0"/>
        </c:dLbls>
        <c:gapWidth val="75"/>
        <c:axId val="372305904"/>
        <c:axId val="374488496"/>
      </c:barChart>
      <c:catAx>
        <c:axId val="372305904"/>
        <c:scaling>
          <c:orientation val="minMax"/>
        </c:scaling>
        <c:delete val="0"/>
        <c:axPos val="b"/>
        <c:numFmt formatCode="General" sourceLinked="0"/>
        <c:majorTickMark val="none"/>
        <c:minorTickMark val="none"/>
        <c:tickLblPos val="nextTo"/>
        <c:crossAx val="374488496"/>
        <c:crosses val="autoZero"/>
        <c:auto val="1"/>
        <c:lblAlgn val="ctr"/>
        <c:lblOffset val="100"/>
        <c:noMultiLvlLbl val="0"/>
      </c:catAx>
      <c:valAx>
        <c:axId val="374488496"/>
        <c:scaling>
          <c:orientation val="minMax"/>
        </c:scaling>
        <c:delete val="0"/>
        <c:axPos val="l"/>
        <c:numFmt formatCode="0%" sourceLinked="1"/>
        <c:majorTickMark val="none"/>
        <c:minorTickMark val="none"/>
        <c:tickLblPos val="nextTo"/>
        <c:crossAx val="372305904"/>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s-CO"/>
        </a:p>
      </c:txPr>
    </c:title>
    <c:autoTitleDeleted val="0"/>
    <c:plotArea>
      <c:layout/>
      <c:barChart>
        <c:barDir val="col"/>
        <c:grouping val="clustered"/>
        <c:varyColors val="0"/>
        <c:ser>
          <c:idx val="0"/>
          <c:order val="0"/>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TOTAL!$B$27:$B$31</c:f>
              <c:strCache>
                <c:ptCount val="5"/>
                <c:pt idx="0">
                  <c:v>Gestion de Riesgo de Corrupcion </c:v>
                </c:pt>
                <c:pt idx="1">
                  <c:v>Estrategias de Razonalizacion</c:v>
                </c:pt>
                <c:pt idx="2">
                  <c:v>Rendicion de Cuentas</c:v>
                </c:pt>
                <c:pt idx="3">
                  <c:v>Atencion al ciudadano</c:v>
                </c:pt>
                <c:pt idx="4">
                  <c:v>Transparencia y Acc. Info</c:v>
                </c:pt>
              </c:strCache>
            </c:strRef>
          </c:cat>
          <c:val>
            <c:numRef>
              <c:f>TOTAL!$C$27:$C$31</c:f>
              <c:numCache>
                <c:formatCode>0%</c:formatCode>
                <c:ptCount val="5"/>
                <c:pt idx="0">
                  <c:v>0</c:v>
                </c:pt>
                <c:pt idx="1">
                  <c:v>0.25</c:v>
                </c:pt>
                <c:pt idx="2">
                  <c:v>0</c:v>
                </c:pt>
                <c:pt idx="3">
                  <c:v>0</c:v>
                </c:pt>
                <c:pt idx="4">
                  <c:v>0.125</c:v>
                </c:pt>
              </c:numCache>
            </c:numRef>
          </c:val>
        </c:ser>
        <c:dLbls>
          <c:dLblPos val="outEnd"/>
          <c:showLegendKey val="0"/>
          <c:showVal val="1"/>
          <c:showCatName val="0"/>
          <c:showSerName val="0"/>
          <c:showPercent val="0"/>
          <c:showBubbleSize val="0"/>
        </c:dLbls>
        <c:gapWidth val="164"/>
        <c:overlap val="-22"/>
        <c:axId val="373779224"/>
        <c:axId val="375025680"/>
      </c:barChart>
      <c:catAx>
        <c:axId val="373779224"/>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5025680"/>
        <c:crosses val="autoZero"/>
        <c:auto val="1"/>
        <c:lblAlgn val="ctr"/>
        <c:lblOffset val="100"/>
        <c:noMultiLvlLbl val="0"/>
      </c:catAx>
      <c:valAx>
        <c:axId val="375025680"/>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37792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542925</xdr:colOff>
      <xdr:row>1</xdr:row>
      <xdr:rowOff>147637</xdr:rowOff>
    </xdr:from>
    <xdr:to>
      <xdr:col>11</xdr:col>
      <xdr:colOff>542925</xdr:colOff>
      <xdr:row>16</xdr:row>
      <xdr:rowOff>33337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695325</xdr:colOff>
      <xdr:row>19</xdr:row>
      <xdr:rowOff>176212</xdr:rowOff>
    </xdr:from>
    <xdr:to>
      <xdr:col>12</xdr:col>
      <xdr:colOff>676275</xdr:colOff>
      <xdr:row>34</xdr:row>
      <xdr:rowOff>61912</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GESTION%202018\1.%20Pensamiento%20y%20Direccionamiento\Plan%20Anticorrupci&#243;n\Documento%20Definitivo\Racionalizaci&#243;n%20tr&#225;mites%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GESTION%202017\1.%20Pensamiento%20y%20Direccionamiento\Plan%20Anticorrupci&#243;n\Componentes%20PAyAtC\2%20-%20Racionalizaci&#243;n%20tr&#225;mit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GESTION%202017\1.%20Pensamiento%20y%20Direccionamiento\Plan%20Anticorrupci&#243;n\Componentes%20PAyAtC\2%20-%20Racionalizaci&#243;n%20tr&#225;mi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mprada\Configuraci&#243;n%20local\Archivos%20temporales%20de%20Internet\Content.Outlook\U0N9MWXX\Estrategias%20de%20racionalizaci&#243;n%20de%20tr&#225;mites%20naci&#243;n%2017Ju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C2" t="str">
            <v>Central</v>
          </cell>
          <cell r="D2" t="str">
            <v>Amazonas</v>
          </cell>
          <cell r="E2">
            <v>2015</v>
          </cell>
          <cell r="G2" t="str">
            <v>Normativas</v>
          </cell>
          <cell r="Q2" t="str">
            <v>SI</v>
          </cell>
        </row>
        <row r="3">
          <cell r="A3" t="str">
            <v>Nacional</v>
          </cell>
          <cell r="B3" t="str">
            <v>Ambiente y Desarrollo Sostenible</v>
          </cell>
          <cell r="C3" t="str">
            <v>Descentralizado</v>
          </cell>
          <cell r="D3" t="str">
            <v>Antioquia</v>
          </cell>
          <cell r="E3">
            <v>2016</v>
          </cell>
          <cell r="G3" t="str">
            <v>Administrativas</v>
          </cell>
          <cell r="Q3" t="str">
            <v>NO</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sheetData sheetId="2" refreshError="1"/>
      <sheetData sheetId="3">
        <row r="2">
          <cell r="B2" t="str">
            <v>Agricultura y Desarrollo Rural</v>
          </cell>
          <cell r="C2" t="str">
            <v>Central</v>
          </cell>
          <cell r="E2">
            <v>2015</v>
          </cell>
          <cell r="G2" t="str">
            <v>Normativas</v>
          </cell>
          <cell r="Q2" t="str">
            <v>SI</v>
          </cell>
        </row>
        <row r="3">
          <cell r="A3" t="str">
            <v>Nacional</v>
          </cell>
          <cell r="B3" t="str">
            <v>Ambiente y Desarrollo Sostenible</v>
          </cell>
          <cell r="C3" t="str">
            <v>Descentralizado</v>
          </cell>
          <cell r="E3">
            <v>2016</v>
          </cell>
          <cell r="G3" t="str">
            <v>Administrativas</v>
          </cell>
          <cell r="Q3" t="str">
            <v>NO</v>
          </cell>
        </row>
        <row r="4">
          <cell r="A4" t="str">
            <v>Territorial</v>
          </cell>
          <cell r="B4" t="str">
            <v>Ciencia, Tecnología e innovación</v>
          </cell>
          <cell r="E4">
            <v>2017</v>
          </cell>
          <cell r="G4" t="str">
            <v>Tecnologicas</v>
          </cell>
        </row>
        <row r="5">
          <cell r="B5" t="str">
            <v>Comercio, Industria y Turismo</v>
          </cell>
          <cell r="E5">
            <v>2018</v>
          </cell>
        </row>
        <row r="6">
          <cell r="B6" t="str">
            <v>Cultura</v>
          </cell>
          <cell r="E6">
            <v>2019</v>
          </cell>
        </row>
        <row r="7">
          <cell r="B7" t="str">
            <v>Defensa</v>
          </cell>
          <cell r="E7">
            <v>2020</v>
          </cell>
        </row>
        <row r="8">
          <cell r="B8" t="str">
            <v>Del Deporte, la Recreación, la Actividad Física y el Aprovechamiento del Tiempo Libre</v>
          </cell>
        </row>
        <row r="9">
          <cell r="B9" t="str">
            <v>Educación</v>
          </cell>
        </row>
        <row r="10">
          <cell r="B10" t="str">
            <v>Estadísticas</v>
          </cell>
        </row>
        <row r="11">
          <cell r="B11" t="str">
            <v>Función Pública</v>
          </cell>
        </row>
        <row r="12">
          <cell r="B12" t="str">
            <v>Hacienda y Crédito Público</v>
          </cell>
        </row>
        <row r="13">
          <cell r="B13" t="str">
            <v>Inclusión Social y Reconciliación</v>
          </cell>
        </row>
        <row r="15">
          <cell r="B15" t="str">
            <v>Inteligencia Estratégica y Contrainteligencia</v>
          </cell>
        </row>
        <row r="16">
          <cell r="B16" t="str">
            <v>Interior</v>
          </cell>
        </row>
        <row r="17">
          <cell r="B17" t="str">
            <v>Justicia y del Derecho</v>
          </cell>
        </row>
        <row r="18">
          <cell r="B18" t="str">
            <v>Minas y Energía</v>
          </cell>
        </row>
        <row r="19">
          <cell r="B19" t="str">
            <v>Planeación</v>
          </cell>
        </row>
        <row r="20">
          <cell r="B20" t="str">
            <v>Presidencia de la República</v>
          </cell>
        </row>
        <row r="21">
          <cell r="B21" t="str">
            <v>Relaciones Exteriores</v>
          </cell>
        </row>
        <row r="22">
          <cell r="B22" t="str">
            <v>Salud y Protección Social</v>
          </cell>
        </row>
        <row r="23">
          <cell r="B23" t="str">
            <v>Tecnologías de la Información y las Comunicaciones</v>
          </cell>
        </row>
        <row r="24">
          <cell r="B24" t="str">
            <v>Trabajo</v>
          </cell>
        </row>
        <row r="25">
          <cell r="B25" t="str">
            <v>Transporte</v>
          </cell>
        </row>
        <row r="26">
          <cell r="B26" t="str">
            <v>Vivienda Ciudad y Territorio</v>
          </cell>
        </row>
      </sheetData>
      <sheetData sheetId="4">
        <row r="2">
          <cell r="D2" t="str">
            <v>Autoridad Nacional de Licencias Ambientales</v>
          </cell>
        </row>
        <row r="3">
          <cell r="D3" t="str">
            <v>Instituto Amazónico de Investigaciones Científicas</v>
          </cell>
        </row>
        <row r="4">
          <cell r="D4" t="str">
            <v>Instituto de Hidrología, Meteorología y Estudios Ambientales</v>
          </cell>
        </row>
        <row r="5">
          <cell r="D5" t="str">
            <v>Instituto de Investigación de Recursos Biológicos Alexander Von Humboldt</v>
          </cell>
        </row>
        <row r="6">
          <cell r="D6" t="str">
            <v>Instituto de Investigaciones Ambientales del Pacífico John Von Neumann</v>
          </cell>
        </row>
        <row r="7">
          <cell r="D7" t="str">
            <v>Instituto de Investigaciones Marinas y Costeras José Benito Vives de Andréis</v>
          </cell>
        </row>
        <row r="8">
          <cell r="D8" t="str">
            <v>Ministerio de Ambiente y Desarrollo Sostenible</v>
          </cell>
        </row>
        <row r="9">
          <cell r="D9" t="str">
            <v>Parques Nacionales Naturales de Colombia</v>
          </cell>
        </row>
      </sheetData>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sheetData sheetId="1"/>
      <sheetData sheetId="2"/>
      <sheetData sheetId="3">
        <row r="2">
          <cell r="B2" t="str">
            <v>Agricultura y Desarrollo Rural</v>
          </cell>
          <cell r="G2" t="str">
            <v>Factores Externos y/o Internos</v>
          </cell>
        </row>
        <row r="3">
          <cell r="G3" t="str">
            <v>GRAT</v>
          </cell>
        </row>
        <row r="4">
          <cell r="G4" t="str">
            <v>Cumplimiento de disposiciones legales</v>
          </cell>
        </row>
        <row r="5">
          <cell r="G5" t="str">
            <v>Iniciativa de la institución</v>
          </cell>
        </row>
      </sheetData>
      <sheetData sheetId="4">
        <row r="2">
          <cell r="D2" t="str">
            <v>Autoridad Nacional de Licencias Ambientales</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16"/>
  <sheetViews>
    <sheetView zoomScale="85" zoomScaleNormal="85" zoomScaleSheetLayoutView="100" workbookViewId="0">
      <pane xSplit="3" ySplit="3" topLeftCell="D4" activePane="bottomRight" state="frozen"/>
      <selection pane="topRight" activeCell="D1" sqref="D1"/>
      <selection pane="bottomLeft" activeCell="A4" sqref="A4"/>
      <selection pane="bottomRight" activeCell="D4" sqref="D4"/>
    </sheetView>
  </sheetViews>
  <sheetFormatPr baseColWidth="10" defaultRowHeight="15" x14ac:dyDescent="0.25"/>
  <cols>
    <col min="1" max="1" width="24.7109375" style="39" customWidth="1"/>
    <col min="2" max="2" width="8.85546875" style="1" customWidth="1"/>
    <col min="3" max="3" width="45.7109375" style="1" customWidth="1"/>
    <col min="4" max="5" width="31.7109375" style="1" customWidth="1"/>
    <col min="6" max="6" width="31.28515625" style="1" customWidth="1"/>
    <col min="7" max="7" width="16" style="1" customWidth="1"/>
    <col min="8" max="8" width="15.7109375" style="1" hidden="1" customWidth="1"/>
    <col min="9" max="9" width="12.140625" style="1" hidden="1" customWidth="1"/>
    <col min="10" max="10" width="14.42578125" style="1" hidden="1" customWidth="1"/>
    <col min="11" max="11" width="13.28515625" style="1" hidden="1" customWidth="1"/>
    <col min="12" max="12" width="14.7109375" style="1" hidden="1" customWidth="1"/>
    <col min="13" max="13" width="11.42578125" style="1" hidden="1" customWidth="1"/>
    <col min="14" max="16" width="18.7109375" style="1" hidden="1" customWidth="1"/>
    <col min="17" max="17" width="36.85546875" style="1" hidden="1" customWidth="1"/>
    <col min="18" max="27" width="11.42578125" style="1" hidden="1" customWidth="1"/>
    <col min="28" max="28" width="13.28515625" style="1" hidden="1" customWidth="1"/>
    <col min="29" max="29" width="61.42578125" style="1" hidden="1" customWidth="1"/>
    <col min="30" max="30" width="60.5703125" style="280" customWidth="1"/>
    <col min="31" max="16384" width="11.42578125" style="1"/>
  </cols>
  <sheetData>
    <row r="1" spans="1:30" ht="19.5" customHeight="1" x14ac:dyDescent="0.25">
      <c r="A1" s="306" t="s">
        <v>0</v>
      </c>
      <c r="B1" s="306"/>
      <c r="C1" s="306"/>
      <c r="D1" s="306"/>
      <c r="E1" s="306"/>
      <c r="F1" s="306"/>
      <c r="G1" s="306"/>
      <c r="H1" s="306"/>
      <c r="I1" s="306"/>
      <c r="J1" s="306"/>
      <c r="K1" s="306"/>
      <c r="L1" s="306"/>
      <c r="M1" s="306"/>
      <c r="N1" s="306"/>
      <c r="O1" s="306"/>
      <c r="P1" s="306"/>
      <c r="Q1" s="306"/>
    </row>
    <row r="2" spans="1:30" ht="15.75" x14ac:dyDescent="0.25">
      <c r="A2" s="307" t="s">
        <v>1</v>
      </c>
      <c r="B2" s="308"/>
      <c r="C2" s="308"/>
      <c r="D2" s="308"/>
      <c r="E2" s="308"/>
      <c r="F2" s="308"/>
      <c r="G2" s="308"/>
      <c r="H2" s="309" t="s">
        <v>2</v>
      </c>
      <c r="I2" s="309"/>
      <c r="J2" s="309"/>
      <c r="K2" s="309"/>
      <c r="L2" s="309"/>
      <c r="M2" s="309"/>
      <c r="N2" s="309"/>
      <c r="O2" s="309"/>
      <c r="P2" s="309"/>
      <c r="Q2" s="310"/>
      <c r="R2" s="304" t="s">
        <v>315</v>
      </c>
      <c r="S2" s="305"/>
      <c r="T2" s="304" t="s">
        <v>316</v>
      </c>
      <c r="U2" s="305"/>
      <c r="V2" s="304" t="s">
        <v>317</v>
      </c>
      <c r="W2" s="305"/>
      <c r="X2" s="304" t="s">
        <v>318</v>
      </c>
      <c r="Y2" s="305"/>
      <c r="Z2" s="296" t="s">
        <v>321</v>
      </c>
      <c r="AA2" s="296" t="s">
        <v>14</v>
      </c>
      <c r="AB2" s="298" t="s">
        <v>322</v>
      </c>
      <c r="AC2" s="298" t="s">
        <v>333</v>
      </c>
      <c r="AD2" s="298" t="s">
        <v>408</v>
      </c>
    </row>
    <row r="3" spans="1:30" ht="30.75" thickBot="1" x14ac:dyDescent="0.3">
      <c r="A3" s="2" t="s">
        <v>3</v>
      </c>
      <c r="B3" s="311" t="s">
        <v>4</v>
      </c>
      <c r="C3" s="312"/>
      <c r="D3" s="3" t="s">
        <v>5</v>
      </c>
      <c r="E3" s="4" t="s">
        <v>6</v>
      </c>
      <c r="F3" s="5" t="s">
        <v>7</v>
      </c>
      <c r="G3" s="6" t="s">
        <v>8</v>
      </c>
      <c r="H3" s="7" t="s">
        <v>9</v>
      </c>
      <c r="I3" s="8" t="s">
        <v>10</v>
      </c>
      <c r="J3" s="9" t="s">
        <v>11</v>
      </c>
      <c r="K3" s="10" t="s">
        <v>12</v>
      </c>
      <c r="L3" s="9" t="s">
        <v>13</v>
      </c>
      <c r="M3" s="10" t="s">
        <v>14</v>
      </c>
      <c r="N3" s="10" t="s">
        <v>15</v>
      </c>
      <c r="O3" s="10" t="s">
        <v>16</v>
      </c>
      <c r="P3" s="10" t="s">
        <v>17</v>
      </c>
      <c r="Q3" s="10" t="s">
        <v>18</v>
      </c>
      <c r="R3" s="253" t="s">
        <v>319</v>
      </c>
      <c r="S3" s="253" t="s">
        <v>320</v>
      </c>
      <c r="T3" s="253" t="s">
        <v>319</v>
      </c>
      <c r="U3" s="253" t="s">
        <v>320</v>
      </c>
      <c r="V3" s="253" t="s">
        <v>319</v>
      </c>
      <c r="W3" s="253" t="s">
        <v>320</v>
      </c>
      <c r="X3" s="253" t="s">
        <v>319</v>
      </c>
      <c r="Y3" s="253" t="s">
        <v>320</v>
      </c>
      <c r="Z3" s="297"/>
      <c r="AA3" s="297"/>
      <c r="AB3" s="299"/>
      <c r="AC3" s="299"/>
      <c r="AD3" s="299"/>
    </row>
    <row r="4" spans="1:30" ht="150" x14ac:dyDescent="0.25">
      <c r="A4" s="11" t="s">
        <v>19</v>
      </c>
      <c r="B4" s="12" t="s">
        <v>20</v>
      </c>
      <c r="C4" s="13" t="s">
        <v>21</v>
      </c>
      <c r="D4" s="13" t="s">
        <v>22</v>
      </c>
      <c r="E4" s="14" t="s">
        <v>23</v>
      </c>
      <c r="F4" s="15" t="s">
        <v>24</v>
      </c>
      <c r="G4" s="16">
        <v>43252</v>
      </c>
      <c r="H4" s="17"/>
      <c r="I4" s="18"/>
      <c r="J4" s="18"/>
      <c r="K4" s="18"/>
      <c r="L4" s="19">
        <f>SUM(H4:K4)</f>
        <v>0</v>
      </c>
      <c r="M4" s="20">
        <v>1</v>
      </c>
      <c r="N4" s="19">
        <v>8.3299999999999999E-2</v>
      </c>
      <c r="O4" s="19">
        <f>L4/M4</f>
        <v>0</v>
      </c>
      <c r="P4" s="19">
        <f>O4*N4</f>
        <v>0</v>
      </c>
      <c r="Q4" s="247"/>
      <c r="R4" s="250"/>
      <c r="S4" s="251">
        <v>0</v>
      </c>
      <c r="T4" s="250">
        <v>0</v>
      </c>
      <c r="U4" s="251">
        <v>1</v>
      </c>
      <c r="V4" s="250"/>
      <c r="W4" s="251">
        <v>0</v>
      </c>
      <c r="X4" s="250"/>
      <c r="Y4" s="251">
        <v>0</v>
      </c>
      <c r="Z4" s="250">
        <f t="shared" ref="Z4:Z14" si="0">R4+T4+V4+X4</f>
        <v>0</v>
      </c>
      <c r="AA4" s="250">
        <f t="shared" ref="AA4:AA14" si="1">S4+U4+W4+Y4</f>
        <v>1</v>
      </c>
      <c r="AB4" s="252">
        <f>Z4/AA4</f>
        <v>0</v>
      </c>
      <c r="AC4" s="252"/>
      <c r="AD4" s="268" t="s">
        <v>406</v>
      </c>
    </row>
    <row r="5" spans="1:30" ht="285" customHeight="1" x14ac:dyDescent="0.25">
      <c r="A5" s="300" t="s">
        <v>25</v>
      </c>
      <c r="B5" s="21" t="s">
        <v>26</v>
      </c>
      <c r="C5" s="22" t="s">
        <v>27</v>
      </c>
      <c r="D5" s="22" t="s">
        <v>28</v>
      </c>
      <c r="E5" s="13" t="s">
        <v>29</v>
      </c>
      <c r="F5" s="23" t="s">
        <v>30</v>
      </c>
      <c r="G5" s="16">
        <v>43174</v>
      </c>
      <c r="H5" s="24"/>
      <c r="I5" s="25"/>
      <c r="J5" s="25"/>
      <c r="K5" s="25"/>
      <c r="L5" s="26">
        <f t="shared" ref="L5:L14" si="2">SUM(H5:K5)</f>
        <v>0</v>
      </c>
      <c r="M5" s="27">
        <v>1</v>
      </c>
      <c r="N5" s="26">
        <v>8.3299999999999999E-2</v>
      </c>
      <c r="O5" s="26">
        <f t="shared" ref="O5:O14" si="3">L5/M5</f>
        <v>0</v>
      </c>
      <c r="P5" s="26">
        <f t="shared" ref="P5:P13" si="4">O5*N5</f>
        <v>0</v>
      </c>
      <c r="Q5" s="248"/>
      <c r="R5" s="250">
        <v>1</v>
      </c>
      <c r="S5" s="251">
        <v>1</v>
      </c>
      <c r="T5" s="250"/>
      <c r="U5" s="251">
        <v>0</v>
      </c>
      <c r="V5" s="250"/>
      <c r="W5" s="251">
        <v>0</v>
      </c>
      <c r="X5" s="250"/>
      <c r="Y5" s="251">
        <v>0</v>
      </c>
      <c r="Z5" s="250">
        <f t="shared" si="0"/>
        <v>1</v>
      </c>
      <c r="AA5" s="250">
        <f t="shared" si="1"/>
        <v>1</v>
      </c>
      <c r="AB5" s="252">
        <f t="shared" ref="AB5:AB14" si="5">Z5/AA5</f>
        <v>1</v>
      </c>
      <c r="AC5" s="269" t="s">
        <v>393</v>
      </c>
      <c r="AD5" s="290" t="s">
        <v>394</v>
      </c>
    </row>
    <row r="6" spans="1:30" ht="75" x14ac:dyDescent="0.25">
      <c r="A6" s="301"/>
      <c r="B6" s="21" t="s">
        <v>31</v>
      </c>
      <c r="C6" s="22" t="s">
        <v>32</v>
      </c>
      <c r="D6" s="22" t="s">
        <v>33</v>
      </c>
      <c r="E6" s="13" t="s">
        <v>29</v>
      </c>
      <c r="F6" s="28" t="s">
        <v>34</v>
      </c>
      <c r="G6" s="16">
        <v>43179</v>
      </c>
      <c r="H6" s="24"/>
      <c r="I6" s="25"/>
      <c r="J6" s="25"/>
      <c r="K6" s="25"/>
      <c r="L6" s="26">
        <f t="shared" si="2"/>
        <v>0</v>
      </c>
      <c r="M6" s="27">
        <v>1</v>
      </c>
      <c r="N6" s="26">
        <v>8.3299999999999999E-2</v>
      </c>
      <c r="O6" s="26">
        <f t="shared" si="3"/>
        <v>0</v>
      </c>
      <c r="P6" s="26">
        <f t="shared" si="4"/>
        <v>0</v>
      </c>
      <c r="Q6" s="248"/>
      <c r="R6" s="250">
        <v>1</v>
      </c>
      <c r="S6" s="251">
        <v>1</v>
      </c>
      <c r="T6" s="250"/>
      <c r="U6" s="251">
        <v>0</v>
      </c>
      <c r="V6" s="250"/>
      <c r="W6" s="251">
        <v>0</v>
      </c>
      <c r="X6" s="250"/>
      <c r="Y6" s="251">
        <v>0</v>
      </c>
      <c r="Z6" s="250">
        <f t="shared" si="0"/>
        <v>1</v>
      </c>
      <c r="AA6" s="250">
        <f t="shared" si="1"/>
        <v>1</v>
      </c>
      <c r="AB6" s="252">
        <f t="shared" si="5"/>
        <v>1</v>
      </c>
      <c r="AC6" s="13" t="s">
        <v>340</v>
      </c>
      <c r="AD6" s="290" t="s">
        <v>407</v>
      </c>
    </row>
    <row r="7" spans="1:30" ht="60" x14ac:dyDescent="0.25">
      <c r="A7" s="300" t="s">
        <v>35</v>
      </c>
      <c r="B7" s="21" t="s">
        <v>36</v>
      </c>
      <c r="C7" s="22" t="s">
        <v>37</v>
      </c>
      <c r="D7" s="22" t="s">
        <v>38</v>
      </c>
      <c r="E7" s="13" t="s">
        <v>29</v>
      </c>
      <c r="F7" s="28" t="s">
        <v>34</v>
      </c>
      <c r="G7" s="16">
        <v>43174</v>
      </c>
      <c r="H7" s="24"/>
      <c r="I7" s="25"/>
      <c r="J7" s="25"/>
      <c r="K7" s="25"/>
      <c r="L7" s="26">
        <f t="shared" si="2"/>
        <v>0</v>
      </c>
      <c r="M7" s="27">
        <v>1</v>
      </c>
      <c r="N7" s="26">
        <v>8.3299999999999999E-2</v>
      </c>
      <c r="O7" s="26">
        <f t="shared" si="3"/>
        <v>0</v>
      </c>
      <c r="P7" s="26">
        <f t="shared" si="4"/>
        <v>0</v>
      </c>
      <c r="Q7" s="248"/>
      <c r="R7" s="250">
        <v>1</v>
      </c>
      <c r="S7" s="251">
        <v>1</v>
      </c>
      <c r="T7" s="250"/>
      <c r="U7" s="251">
        <v>0</v>
      </c>
      <c r="V7" s="250"/>
      <c r="W7" s="251">
        <v>0</v>
      </c>
      <c r="X7" s="250"/>
      <c r="Y7" s="251">
        <v>0</v>
      </c>
      <c r="Z7" s="250">
        <f t="shared" si="0"/>
        <v>1</v>
      </c>
      <c r="AA7" s="250">
        <f t="shared" si="1"/>
        <v>1</v>
      </c>
      <c r="AB7" s="252">
        <f t="shared" si="5"/>
        <v>1</v>
      </c>
      <c r="AC7" s="13" t="s">
        <v>339</v>
      </c>
      <c r="AD7" s="290" t="s">
        <v>395</v>
      </c>
    </row>
    <row r="8" spans="1:30" ht="60" x14ac:dyDescent="0.25">
      <c r="A8" s="301"/>
      <c r="B8" s="21" t="s">
        <v>39</v>
      </c>
      <c r="C8" s="22" t="s">
        <v>40</v>
      </c>
      <c r="D8" s="22" t="s">
        <v>41</v>
      </c>
      <c r="E8" s="13" t="s">
        <v>29</v>
      </c>
      <c r="F8" s="28" t="s">
        <v>34</v>
      </c>
      <c r="G8" s="16">
        <v>43189</v>
      </c>
      <c r="H8" s="24"/>
      <c r="I8" s="25"/>
      <c r="J8" s="25"/>
      <c r="K8" s="25"/>
      <c r="L8" s="26">
        <f t="shared" si="2"/>
        <v>0</v>
      </c>
      <c r="M8" s="27">
        <v>1</v>
      </c>
      <c r="N8" s="26">
        <v>8.3299999999999999E-2</v>
      </c>
      <c r="O8" s="26">
        <f t="shared" si="3"/>
        <v>0</v>
      </c>
      <c r="P8" s="26">
        <f t="shared" si="4"/>
        <v>0</v>
      </c>
      <c r="Q8" s="248"/>
      <c r="R8" s="250">
        <v>1</v>
      </c>
      <c r="S8" s="251">
        <v>1</v>
      </c>
      <c r="T8" s="250"/>
      <c r="U8" s="251">
        <v>0</v>
      </c>
      <c r="V8" s="250"/>
      <c r="W8" s="251">
        <v>0</v>
      </c>
      <c r="X8" s="250"/>
      <c r="Y8" s="251">
        <v>0</v>
      </c>
      <c r="Z8" s="250">
        <f t="shared" si="0"/>
        <v>1</v>
      </c>
      <c r="AA8" s="250">
        <f t="shared" si="1"/>
        <v>1</v>
      </c>
      <c r="AB8" s="252">
        <f t="shared" si="5"/>
        <v>1</v>
      </c>
      <c r="AC8" s="13" t="s">
        <v>338</v>
      </c>
      <c r="AD8" s="290" t="s">
        <v>396</v>
      </c>
    </row>
    <row r="9" spans="1:30" ht="105" x14ac:dyDescent="0.25">
      <c r="A9" s="300" t="s">
        <v>42</v>
      </c>
      <c r="B9" s="21" t="s">
        <v>43</v>
      </c>
      <c r="C9" s="22" t="s">
        <v>44</v>
      </c>
      <c r="D9" s="22" t="s">
        <v>45</v>
      </c>
      <c r="E9" s="22" t="s">
        <v>46</v>
      </c>
      <c r="F9" s="29" t="s">
        <v>47</v>
      </c>
      <c r="G9" s="30">
        <v>43220</v>
      </c>
      <c r="H9" s="24"/>
      <c r="I9" s="25"/>
      <c r="J9" s="25"/>
      <c r="K9" s="25"/>
      <c r="L9" s="26">
        <f t="shared" si="2"/>
        <v>0</v>
      </c>
      <c r="M9" s="27">
        <v>1</v>
      </c>
      <c r="N9" s="26">
        <v>8.3299999999999999E-2</v>
      </c>
      <c r="O9" s="26">
        <f t="shared" si="3"/>
        <v>0</v>
      </c>
      <c r="P9" s="26">
        <f t="shared" si="4"/>
        <v>0</v>
      </c>
      <c r="Q9" s="248"/>
      <c r="R9" s="250"/>
      <c r="S9" s="251">
        <v>0</v>
      </c>
      <c r="T9" s="250"/>
      <c r="U9" s="251">
        <v>1</v>
      </c>
      <c r="V9" s="250"/>
      <c r="W9" s="251">
        <v>0</v>
      </c>
      <c r="X9" s="250"/>
      <c r="Y9" s="251">
        <v>0</v>
      </c>
      <c r="Z9" s="250">
        <f t="shared" si="0"/>
        <v>0</v>
      </c>
      <c r="AA9" s="250">
        <f t="shared" si="1"/>
        <v>1</v>
      </c>
      <c r="AB9" s="252">
        <f t="shared" si="5"/>
        <v>0</v>
      </c>
      <c r="AC9" s="268" t="s">
        <v>404</v>
      </c>
      <c r="AD9" s="268" t="s">
        <v>405</v>
      </c>
    </row>
    <row r="10" spans="1:30" ht="105" x14ac:dyDescent="0.25">
      <c r="A10" s="301"/>
      <c r="B10" s="21" t="s">
        <v>48</v>
      </c>
      <c r="C10" s="22" t="s">
        <v>49</v>
      </c>
      <c r="D10" s="22" t="s">
        <v>45</v>
      </c>
      <c r="E10" s="22" t="s">
        <v>46</v>
      </c>
      <c r="F10" s="29" t="s">
        <v>47</v>
      </c>
      <c r="G10" s="30">
        <v>43343</v>
      </c>
      <c r="H10" s="24"/>
      <c r="I10" s="25"/>
      <c r="J10" s="25"/>
      <c r="K10" s="25"/>
      <c r="L10" s="26">
        <f t="shared" si="2"/>
        <v>0</v>
      </c>
      <c r="M10" s="27">
        <v>1</v>
      </c>
      <c r="N10" s="26">
        <v>8.3299999999999999E-2</v>
      </c>
      <c r="O10" s="26">
        <f t="shared" si="3"/>
        <v>0</v>
      </c>
      <c r="P10" s="26">
        <f t="shared" si="4"/>
        <v>0</v>
      </c>
      <c r="Q10" s="248"/>
      <c r="R10" s="250"/>
      <c r="S10" s="251">
        <v>0</v>
      </c>
      <c r="T10" s="250"/>
      <c r="U10" s="251">
        <v>0</v>
      </c>
      <c r="V10" s="250"/>
      <c r="W10" s="251">
        <v>1</v>
      </c>
      <c r="X10" s="250"/>
      <c r="Y10" s="251">
        <v>0</v>
      </c>
      <c r="Z10" s="250">
        <f t="shared" si="0"/>
        <v>0</v>
      </c>
      <c r="AA10" s="250">
        <f t="shared" si="1"/>
        <v>1</v>
      </c>
      <c r="AB10" s="252">
        <f t="shared" si="5"/>
        <v>0</v>
      </c>
      <c r="AC10" s="252"/>
      <c r="AD10" s="290" t="s">
        <v>397</v>
      </c>
    </row>
    <row r="11" spans="1:30" ht="105" x14ac:dyDescent="0.25">
      <c r="A11" s="301"/>
      <c r="B11" s="21" t="s">
        <v>50</v>
      </c>
      <c r="C11" s="22" t="s">
        <v>51</v>
      </c>
      <c r="D11" s="22" t="s">
        <v>45</v>
      </c>
      <c r="E11" s="22" t="s">
        <v>46</v>
      </c>
      <c r="F11" s="29" t="s">
        <v>47</v>
      </c>
      <c r="G11" s="30">
        <v>43465</v>
      </c>
      <c r="H11" s="24"/>
      <c r="I11" s="25"/>
      <c r="J11" s="25"/>
      <c r="K11" s="25"/>
      <c r="L11" s="26">
        <f t="shared" si="2"/>
        <v>0</v>
      </c>
      <c r="M11" s="27">
        <v>1</v>
      </c>
      <c r="N11" s="26">
        <v>8.3299999999999999E-2</v>
      </c>
      <c r="O11" s="26">
        <f t="shared" si="3"/>
        <v>0</v>
      </c>
      <c r="P11" s="26">
        <f t="shared" si="4"/>
        <v>0</v>
      </c>
      <c r="Q11" s="248"/>
      <c r="R11" s="250"/>
      <c r="S11" s="251">
        <v>0</v>
      </c>
      <c r="T11" s="250"/>
      <c r="U11" s="251">
        <v>0</v>
      </c>
      <c r="V11" s="250"/>
      <c r="W11" s="251">
        <v>0</v>
      </c>
      <c r="X11" s="250"/>
      <c r="Y11" s="251">
        <v>1</v>
      </c>
      <c r="Z11" s="250">
        <f t="shared" si="0"/>
        <v>0</v>
      </c>
      <c r="AA11" s="250">
        <f t="shared" si="1"/>
        <v>1</v>
      </c>
      <c r="AB11" s="252">
        <f t="shared" si="5"/>
        <v>0</v>
      </c>
      <c r="AC11" s="252"/>
      <c r="AD11" s="290" t="s">
        <v>398</v>
      </c>
    </row>
    <row r="12" spans="1:30" ht="105.75" thickBot="1" x14ac:dyDescent="0.3">
      <c r="A12" s="300" t="s">
        <v>52</v>
      </c>
      <c r="B12" s="21" t="s">
        <v>53</v>
      </c>
      <c r="C12" s="22" t="s">
        <v>54</v>
      </c>
      <c r="D12" s="22" t="s">
        <v>55</v>
      </c>
      <c r="E12" s="31" t="s">
        <v>56</v>
      </c>
      <c r="F12" s="29" t="s">
        <v>57</v>
      </c>
      <c r="G12" s="30">
        <v>43236</v>
      </c>
      <c r="H12" s="24"/>
      <c r="I12" s="25"/>
      <c r="J12" s="25"/>
      <c r="K12" s="25"/>
      <c r="L12" s="26">
        <f t="shared" si="2"/>
        <v>0</v>
      </c>
      <c r="M12" s="27">
        <v>1</v>
      </c>
      <c r="N12" s="26">
        <v>8.3299999999999999E-2</v>
      </c>
      <c r="O12" s="26">
        <f t="shared" si="3"/>
        <v>0</v>
      </c>
      <c r="P12" s="26">
        <f t="shared" si="4"/>
        <v>0</v>
      </c>
      <c r="Q12" s="248"/>
      <c r="R12" s="250"/>
      <c r="S12" s="251">
        <v>0</v>
      </c>
      <c r="T12" s="250"/>
      <c r="U12" s="251">
        <v>1</v>
      </c>
      <c r="V12" s="250"/>
      <c r="W12" s="251">
        <v>0</v>
      </c>
      <c r="X12" s="250"/>
      <c r="Y12" s="251">
        <v>0</v>
      </c>
      <c r="Z12" s="250">
        <f t="shared" si="0"/>
        <v>0</v>
      </c>
      <c r="AA12" s="250">
        <f t="shared" si="1"/>
        <v>1</v>
      </c>
      <c r="AB12" s="252">
        <f t="shared" si="5"/>
        <v>0</v>
      </c>
      <c r="AC12" s="268" t="s">
        <v>405</v>
      </c>
      <c r="AD12" s="268" t="s">
        <v>405</v>
      </c>
    </row>
    <row r="13" spans="1:30" ht="37.5" customHeight="1" x14ac:dyDescent="0.25">
      <c r="A13" s="302"/>
      <c r="B13" s="21" t="s">
        <v>58</v>
      </c>
      <c r="C13" s="22" t="s">
        <v>59</v>
      </c>
      <c r="D13" s="22" t="s">
        <v>55</v>
      </c>
      <c r="E13" s="22" t="s">
        <v>56</v>
      </c>
      <c r="F13" s="29" t="s">
        <v>57</v>
      </c>
      <c r="G13" s="30">
        <v>43357</v>
      </c>
      <c r="H13" s="24"/>
      <c r="I13" s="25"/>
      <c r="J13" s="25"/>
      <c r="K13" s="25"/>
      <c r="L13" s="26">
        <f t="shared" si="2"/>
        <v>0</v>
      </c>
      <c r="M13" s="27">
        <v>1</v>
      </c>
      <c r="N13" s="26">
        <v>8.3299999999999999E-2</v>
      </c>
      <c r="O13" s="26">
        <f t="shared" si="3"/>
        <v>0</v>
      </c>
      <c r="P13" s="26">
        <f t="shared" si="4"/>
        <v>0</v>
      </c>
      <c r="Q13" s="248"/>
      <c r="R13" s="250"/>
      <c r="S13" s="251">
        <v>0</v>
      </c>
      <c r="T13" s="250"/>
      <c r="U13" s="251">
        <v>0</v>
      </c>
      <c r="V13" s="250"/>
      <c r="W13" s="251">
        <v>1</v>
      </c>
      <c r="X13" s="250"/>
      <c r="Y13" s="251">
        <v>0</v>
      </c>
      <c r="Z13" s="250">
        <f t="shared" si="0"/>
        <v>0</v>
      </c>
      <c r="AA13" s="250">
        <f t="shared" si="1"/>
        <v>1</v>
      </c>
      <c r="AB13" s="252">
        <f t="shared" si="5"/>
        <v>0</v>
      </c>
      <c r="AC13" s="252"/>
      <c r="AD13" s="290" t="s">
        <v>399</v>
      </c>
    </row>
    <row r="14" spans="1:30" ht="37.5" customHeight="1" thickBot="1" x14ac:dyDescent="0.3">
      <c r="A14" s="303"/>
      <c r="B14" s="32" t="s">
        <v>60</v>
      </c>
      <c r="C14" s="31" t="s">
        <v>61</v>
      </c>
      <c r="D14" s="31" t="s">
        <v>55</v>
      </c>
      <c r="E14" s="22" t="s">
        <v>56</v>
      </c>
      <c r="F14" s="33" t="s">
        <v>57</v>
      </c>
      <c r="G14" s="34">
        <v>43481</v>
      </c>
      <c r="H14" s="35"/>
      <c r="I14" s="36"/>
      <c r="J14" s="36"/>
      <c r="K14" s="36"/>
      <c r="L14" s="37">
        <f t="shared" si="2"/>
        <v>0</v>
      </c>
      <c r="M14" s="38">
        <v>1</v>
      </c>
      <c r="N14" s="37">
        <v>8.3299999999999999E-2</v>
      </c>
      <c r="O14" s="37">
        <f t="shared" si="3"/>
        <v>0</v>
      </c>
      <c r="P14" s="37">
        <f>O14*N14</f>
        <v>0</v>
      </c>
      <c r="Q14" s="249"/>
      <c r="R14" s="250"/>
      <c r="S14" s="251">
        <v>0</v>
      </c>
      <c r="T14" s="250"/>
      <c r="U14" s="251">
        <v>0</v>
      </c>
      <c r="V14" s="250"/>
      <c r="W14" s="251">
        <v>0</v>
      </c>
      <c r="X14" s="250"/>
      <c r="Y14" s="251">
        <v>1</v>
      </c>
      <c r="Z14" s="250">
        <f t="shared" si="0"/>
        <v>0</v>
      </c>
      <c r="AA14" s="250">
        <f t="shared" si="1"/>
        <v>1</v>
      </c>
      <c r="AB14" s="252">
        <f t="shared" si="5"/>
        <v>0</v>
      </c>
      <c r="AC14" s="252"/>
      <c r="AD14" s="290" t="s">
        <v>400</v>
      </c>
    </row>
    <row r="15" spans="1:30" x14ac:dyDescent="0.25">
      <c r="AB15" s="265">
        <f>AVERAGE(AB4:AB14)</f>
        <v>0.36363636363636365</v>
      </c>
      <c r="AC15" s="265"/>
      <c r="AD15" s="281" t="e">
        <f>AVERAGE(AD5:AD8)*0.25</f>
        <v>#DIV/0!</v>
      </c>
    </row>
    <row r="16" spans="1:30" x14ac:dyDescent="0.25">
      <c r="R16" s="275"/>
    </row>
  </sheetData>
  <autoFilter ref="R3:S16"/>
  <mergeCells count="17">
    <mergeCell ref="A1:Q1"/>
    <mergeCell ref="A2:G2"/>
    <mergeCell ref="H2:Q2"/>
    <mergeCell ref="B3:C3"/>
    <mergeCell ref="A5:A6"/>
    <mergeCell ref="Z2:Z3"/>
    <mergeCell ref="AD2:AD3"/>
    <mergeCell ref="AC2:AC3"/>
    <mergeCell ref="A9:A11"/>
    <mergeCell ref="A12:A14"/>
    <mergeCell ref="A7:A8"/>
    <mergeCell ref="AA2:AA3"/>
    <mergeCell ref="AB2:AB3"/>
    <mergeCell ref="R2:S2"/>
    <mergeCell ref="T2:U2"/>
    <mergeCell ref="V2:W2"/>
    <mergeCell ref="X2:Y2"/>
  </mergeCells>
  <conditionalFormatting sqref="AB4:AC5 AB6:AB8 AD4 AB9:AC14">
    <cfRule type="cellIs" dxfId="38" priority="4" operator="equal">
      <formula>1</formula>
    </cfRule>
  </conditionalFormatting>
  <conditionalFormatting sqref="AD12">
    <cfRule type="cellIs" dxfId="17" priority="2" operator="equal">
      <formula>1</formula>
    </cfRule>
  </conditionalFormatting>
  <conditionalFormatting sqref="AD9">
    <cfRule type="cellIs" dxfId="15" priority="1" operator="equal">
      <formula>1</formula>
    </cfRule>
  </conditionalFormatting>
  <printOptions horizontalCentered="1"/>
  <pageMargins left="0.70866141732283472" right="0.70866141732283472" top="0.74803149606299213" bottom="0.74803149606299213" header="0.31496062992125984" footer="0.31496062992125984"/>
  <pageSetup scale="60" orientation="landscape" horizontalDpi="4294967293" verticalDpi="4294967293" r:id="rId1"/>
  <headerFooter>
    <oddFooter>&amp;C
&amp;RPágina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pageSetUpPr fitToPage="1"/>
  </sheetPr>
  <dimension ref="A1:AJ243"/>
  <sheetViews>
    <sheetView showGridLines="0" zoomScale="77" zoomScaleNormal="77" zoomScaleSheetLayoutView="80" workbookViewId="0">
      <selection activeCell="S10" sqref="S10"/>
    </sheetView>
  </sheetViews>
  <sheetFormatPr baseColWidth="10" defaultColWidth="0" defaultRowHeight="12.75" zeroHeight="1" x14ac:dyDescent="0.2"/>
  <cols>
    <col min="1" max="1" width="3.28515625" style="105" customWidth="1"/>
    <col min="2" max="4" width="27.5703125" style="105" customWidth="1"/>
    <col min="5" max="5" width="58.85546875" style="105" customWidth="1"/>
    <col min="6" max="7" width="49" style="105" customWidth="1"/>
    <col min="8" max="8" width="23.5703125" style="105" customWidth="1"/>
    <col min="9" max="9" width="13.7109375" style="105" customWidth="1"/>
    <col min="10" max="12" width="13" style="105" customWidth="1"/>
    <col min="13" max="18" width="13" style="105" hidden="1" customWidth="1"/>
    <col min="19" max="21" width="13" style="105" customWidth="1"/>
    <col min="22" max="22" width="52" style="105" hidden="1" customWidth="1"/>
    <col min="23" max="23" width="53.28515625" style="43" customWidth="1"/>
    <col min="24" max="36" width="0" style="43" hidden="1" customWidth="1"/>
    <col min="37" max="16384" width="11.42578125" style="43" hidden="1"/>
  </cols>
  <sheetData>
    <row r="1" spans="1:23" ht="6.75" customHeight="1" x14ac:dyDescent="0.2">
      <c r="A1" s="40"/>
      <c r="B1" s="41"/>
      <c r="C1" s="41"/>
      <c r="D1" s="41"/>
      <c r="E1" s="41"/>
      <c r="F1" s="41"/>
      <c r="G1" s="41"/>
      <c r="H1" s="41"/>
      <c r="I1" s="41"/>
      <c r="J1" s="42"/>
      <c r="K1" s="49"/>
      <c r="L1" s="49"/>
      <c r="M1" s="49"/>
      <c r="N1" s="49"/>
      <c r="O1" s="49"/>
      <c r="P1" s="49"/>
      <c r="Q1" s="49"/>
      <c r="R1" s="49"/>
      <c r="S1" s="49"/>
      <c r="T1" s="49"/>
      <c r="U1" s="49"/>
      <c r="V1" s="49"/>
    </row>
    <row r="2" spans="1:23" ht="18.75" customHeight="1" x14ac:dyDescent="0.2">
      <c r="A2" s="342" t="s">
        <v>62</v>
      </c>
      <c r="B2" s="343"/>
      <c r="C2" s="343"/>
      <c r="D2" s="343"/>
      <c r="E2" s="343"/>
      <c r="F2" s="343"/>
      <c r="G2" s="343"/>
      <c r="H2" s="343"/>
      <c r="I2" s="343"/>
      <c r="J2" s="344"/>
      <c r="K2" s="45"/>
      <c r="L2" s="45"/>
      <c r="M2" s="45"/>
      <c r="N2" s="45"/>
      <c r="O2" s="45"/>
      <c r="P2" s="45"/>
      <c r="Q2" s="45"/>
      <c r="R2" s="45"/>
      <c r="S2" s="45"/>
      <c r="T2" s="45"/>
      <c r="U2" s="45"/>
      <c r="V2" s="146"/>
    </row>
    <row r="3" spans="1:23" ht="18.75" customHeight="1" x14ac:dyDescent="0.2">
      <c r="A3" s="44"/>
      <c r="B3" s="45"/>
      <c r="C3" s="45"/>
      <c r="D3" s="45"/>
      <c r="E3" s="45"/>
      <c r="F3" s="45"/>
      <c r="G3" s="45"/>
      <c r="H3" s="45"/>
      <c r="I3" s="45"/>
      <c r="J3" s="46"/>
      <c r="K3" s="45"/>
      <c r="L3" s="45"/>
      <c r="M3" s="45"/>
      <c r="N3" s="45"/>
      <c r="O3" s="45"/>
      <c r="P3" s="45"/>
      <c r="Q3" s="45"/>
      <c r="R3" s="45"/>
      <c r="S3" s="45"/>
      <c r="T3" s="45"/>
      <c r="U3" s="45"/>
      <c r="V3" s="146"/>
    </row>
    <row r="4" spans="1:23" ht="29.25" customHeight="1" x14ac:dyDescent="0.2">
      <c r="A4" s="47"/>
      <c r="B4" s="48" t="s">
        <v>63</v>
      </c>
      <c r="C4" s="345" t="s">
        <v>64</v>
      </c>
      <c r="D4" s="346"/>
      <c r="E4" s="347"/>
      <c r="F4" s="48"/>
      <c r="G4" s="45"/>
      <c r="H4" s="49"/>
      <c r="I4" s="49"/>
      <c r="J4" s="46"/>
      <c r="K4" s="45"/>
      <c r="L4" s="45"/>
      <c r="M4" s="45"/>
      <c r="N4" s="45"/>
      <c r="O4" s="45"/>
      <c r="P4" s="45"/>
      <c r="Q4" s="45"/>
      <c r="R4" s="45"/>
      <c r="S4" s="45"/>
      <c r="T4" s="45"/>
      <c r="U4" s="45"/>
      <c r="V4" s="146"/>
    </row>
    <row r="5" spans="1:23" ht="7.5" customHeight="1" x14ac:dyDescent="0.2">
      <c r="A5" s="50"/>
      <c r="B5" s="51"/>
      <c r="C5" s="51"/>
      <c r="D5" s="51"/>
      <c r="E5" s="51"/>
      <c r="F5" s="51"/>
      <c r="G5" s="51"/>
      <c r="H5" s="51"/>
      <c r="I5" s="51"/>
      <c r="J5" s="52"/>
      <c r="K5" s="51"/>
      <c r="L5" s="51"/>
      <c r="M5" s="51"/>
      <c r="N5" s="51"/>
      <c r="O5" s="51"/>
      <c r="P5" s="51"/>
      <c r="Q5" s="51"/>
      <c r="R5" s="51"/>
      <c r="S5" s="51"/>
      <c r="T5" s="51"/>
      <c r="U5" s="51"/>
      <c r="V5" s="51"/>
    </row>
    <row r="6" spans="1:23" ht="18" customHeight="1" x14ac:dyDescent="0.2">
      <c r="A6" s="47"/>
      <c r="B6" s="53" t="s">
        <v>65</v>
      </c>
      <c r="C6" s="348" t="s">
        <v>66</v>
      </c>
      <c r="D6" s="349"/>
      <c r="E6" s="350"/>
      <c r="F6" s="49"/>
      <c r="G6" s="54" t="s">
        <v>67</v>
      </c>
      <c r="H6" s="55" t="s">
        <v>68</v>
      </c>
      <c r="I6" s="49"/>
      <c r="J6" s="56"/>
      <c r="K6" s="49"/>
      <c r="L6" s="49"/>
      <c r="M6" s="49"/>
      <c r="N6" s="49"/>
      <c r="O6" s="49"/>
      <c r="P6" s="49"/>
      <c r="Q6" s="49"/>
      <c r="R6" s="49"/>
      <c r="S6" s="49"/>
      <c r="T6" s="49"/>
      <c r="U6" s="49"/>
      <c r="V6" s="49"/>
    </row>
    <row r="7" spans="1:23" ht="7.5" customHeight="1" x14ac:dyDescent="0.2">
      <c r="A7" s="57"/>
      <c r="B7" s="58"/>
      <c r="C7" s="58"/>
      <c r="D7" s="58"/>
      <c r="E7" s="58"/>
      <c r="F7" s="59"/>
      <c r="G7" s="59"/>
      <c r="H7" s="59"/>
      <c r="I7" s="60"/>
      <c r="J7" s="61"/>
      <c r="K7" s="254"/>
      <c r="L7" s="254"/>
      <c r="M7" s="254"/>
      <c r="N7" s="254"/>
      <c r="O7" s="254"/>
      <c r="P7" s="254"/>
      <c r="Q7" s="254"/>
      <c r="R7" s="254"/>
      <c r="S7" s="254"/>
      <c r="T7" s="254"/>
      <c r="U7" s="254"/>
      <c r="V7" s="254"/>
    </row>
    <row r="8" spans="1:23" ht="18" customHeight="1" x14ac:dyDescent="0.2">
      <c r="A8" s="47"/>
      <c r="B8" s="53" t="s">
        <v>69</v>
      </c>
      <c r="C8" s="348" t="s">
        <v>70</v>
      </c>
      <c r="D8" s="349"/>
      <c r="E8" s="350"/>
      <c r="F8" s="62"/>
      <c r="G8" s="54" t="s">
        <v>71</v>
      </c>
      <c r="H8" s="55">
        <v>2018</v>
      </c>
      <c r="I8" s="63"/>
      <c r="J8" s="56"/>
      <c r="K8" s="49"/>
      <c r="L8" s="49"/>
      <c r="M8" s="49"/>
      <c r="N8" s="49"/>
      <c r="O8" s="49"/>
      <c r="P8" s="49"/>
      <c r="Q8" s="49"/>
      <c r="R8" s="49"/>
      <c r="S8" s="49"/>
      <c r="T8" s="49"/>
      <c r="U8" s="49"/>
      <c r="V8" s="49"/>
    </row>
    <row r="9" spans="1:23" ht="7.5" customHeight="1" x14ac:dyDescent="0.2">
      <c r="A9" s="64"/>
      <c r="B9" s="65"/>
      <c r="C9" s="65"/>
      <c r="D9" s="65"/>
      <c r="E9" s="65"/>
      <c r="F9" s="62"/>
      <c r="G9" s="49"/>
      <c r="H9" s="54"/>
      <c r="I9" s="63"/>
      <c r="J9" s="56"/>
      <c r="K9" s="49"/>
      <c r="L9" s="49"/>
      <c r="M9" s="49"/>
      <c r="N9" s="49"/>
      <c r="O9" s="49"/>
      <c r="P9" s="49"/>
      <c r="Q9" s="49"/>
      <c r="R9" s="49"/>
      <c r="S9" s="49"/>
      <c r="T9" s="49"/>
      <c r="U9" s="49"/>
      <c r="V9" s="49"/>
    </row>
    <row r="10" spans="1:23" ht="18" customHeight="1" x14ac:dyDescent="0.2">
      <c r="A10" s="47"/>
      <c r="B10" s="66" t="s">
        <v>72</v>
      </c>
      <c r="C10" s="351" t="s">
        <v>73</v>
      </c>
      <c r="D10" s="352"/>
      <c r="E10" s="353"/>
      <c r="F10" s="62"/>
      <c r="G10" s="67"/>
      <c r="H10" s="54"/>
      <c r="I10" s="63"/>
      <c r="J10" s="56"/>
      <c r="K10" s="49"/>
      <c r="L10" s="49"/>
      <c r="M10" s="49"/>
      <c r="N10" s="49"/>
      <c r="O10" s="49"/>
      <c r="P10" s="49"/>
      <c r="Q10" s="49"/>
      <c r="R10" s="49"/>
      <c r="S10" s="49"/>
      <c r="T10" s="49"/>
      <c r="U10" s="49"/>
      <c r="V10" s="49"/>
    </row>
    <row r="11" spans="1:23" ht="15" customHeight="1" thickBot="1" x14ac:dyDescent="0.25">
      <c r="A11" s="47"/>
      <c r="B11" s="49"/>
      <c r="C11" s="49"/>
      <c r="D11" s="49"/>
      <c r="E11" s="49"/>
      <c r="F11" s="49"/>
      <c r="G11" s="68"/>
      <c r="H11" s="69"/>
      <c r="I11" s="70"/>
      <c r="J11" s="71"/>
      <c r="K11" s="70"/>
      <c r="L11" s="70"/>
      <c r="M11" s="70"/>
      <c r="N11" s="70"/>
      <c r="O11" s="70"/>
      <c r="P11" s="70"/>
      <c r="Q11" s="70"/>
      <c r="R11" s="70"/>
      <c r="S11" s="70"/>
      <c r="T11" s="70"/>
      <c r="U11" s="70"/>
      <c r="V11" s="70"/>
    </row>
    <row r="12" spans="1:23" ht="18" customHeight="1" thickBot="1" x14ac:dyDescent="0.25">
      <c r="A12" s="325" t="s">
        <v>74</v>
      </c>
      <c r="B12" s="326"/>
      <c r="C12" s="326"/>
      <c r="D12" s="326"/>
      <c r="E12" s="326"/>
      <c r="F12" s="326"/>
      <c r="G12" s="326"/>
      <c r="H12" s="326"/>
      <c r="I12" s="326"/>
      <c r="J12" s="327"/>
      <c r="K12" s="255"/>
      <c r="L12" s="255"/>
      <c r="M12" s="255"/>
      <c r="N12" s="255"/>
      <c r="O12" s="255"/>
      <c r="P12" s="255"/>
      <c r="Q12" s="255"/>
      <c r="R12" s="255"/>
      <c r="S12" s="255"/>
      <c r="T12" s="255"/>
      <c r="U12" s="255"/>
      <c r="V12" s="255"/>
      <c r="W12" s="292"/>
    </row>
    <row r="13" spans="1:23" ht="18" customHeight="1" x14ac:dyDescent="0.25">
      <c r="A13" s="322" t="s">
        <v>75</v>
      </c>
      <c r="B13" s="313" t="s">
        <v>76</v>
      </c>
      <c r="C13" s="319" t="s">
        <v>77</v>
      </c>
      <c r="D13" s="319" t="s">
        <v>78</v>
      </c>
      <c r="E13" s="319" t="s">
        <v>79</v>
      </c>
      <c r="F13" s="313" t="s">
        <v>80</v>
      </c>
      <c r="G13" s="319" t="s">
        <v>81</v>
      </c>
      <c r="H13" s="313" t="s">
        <v>82</v>
      </c>
      <c r="I13" s="313" t="s">
        <v>83</v>
      </c>
      <c r="J13" s="321"/>
      <c r="K13" s="304" t="s">
        <v>315</v>
      </c>
      <c r="L13" s="305"/>
      <c r="M13" s="304" t="s">
        <v>316</v>
      </c>
      <c r="N13" s="305"/>
      <c r="O13" s="304" t="s">
        <v>317</v>
      </c>
      <c r="P13" s="305"/>
      <c r="Q13" s="304" t="s">
        <v>318</v>
      </c>
      <c r="R13" s="305"/>
      <c r="S13" s="315" t="s">
        <v>321</v>
      </c>
      <c r="T13" s="315" t="s">
        <v>14</v>
      </c>
      <c r="U13" s="317" t="s">
        <v>322</v>
      </c>
      <c r="V13" s="355" t="s">
        <v>334</v>
      </c>
      <c r="W13" s="354" t="s">
        <v>379</v>
      </c>
    </row>
    <row r="14" spans="1:23" ht="48.75" customHeight="1" thickBot="1" x14ac:dyDescent="0.3">
      <c r="A14" s="323"/>
      <c r="B14" s="314"/>
      <c r="C14" s="320"/>
      <c r="D14" s="320"/>
      <c r="E14" s="320"/>
      <c r="F14" s="314"/>
      <c r="G14" s="320"/>
      <c r="H14" s="314"/>
      <c r="I14" s="72" t="s">
        <v>84</v>
      </c>
      <c r="J14" s="73" t="s">
        <v>85</v>
      </c>
      <c r="K14" s="260" t="s">
        <v>319</v>
      </c>
      <c r="L14" s="260" t="s">
        <v>320</v>
      </c>
      <c r="M14" s="260" t="s">
        <v>319</v>
      </c>
      <c r="N14" s="260" t="s">
        <v>320</v>
      </c>
      <c r="O14" s="260" t="s">
        <v>319</v>
      </c>
      <c r="P14" s="260" t="s">
        <v>320</v>
      </c>
      <c r="Q14" s="260" t="s">
        <v>319</v>
      </c>
      <c r="R14" s="260" t="s">
        <v>320</v>
      </c>
      <c r="S14" s="316"/>
      <c r="T14" s="316"/>
      <c r="U14" s="318"/>
      <c r="V14" s="356"/>
      <c r="W14" s="354"/>
    </row>
    <row r="15" spans="1:23" ht="389.25" customHeight="1" thickBot="1" x14ac:dyDescent="0.25">
      <c r="A15" s="74">
        <v>1</v>
      </c>
      <c r="B15" s="75" t="s">
        <v>86</v>
      </c>
      <c r="C15" s="76" t="s">
        <v>87</v>
      </c>
      <c r="D15" s="76" t="s">
        <v>88</v>
      </c>
      <c r="E15" s="77" t="s">
        <v>89</v>
      </c>
      <c r="F15" s="76" t="s">
        <v>90</v>
      </c>
      <c r="G15" s="77" t="s">
        <v>91</v>
      </c>
      <c r="H15" s="76" t="s">
        <v>92</v>
      </c>
      <c r="I15" s="78">
        <v>43160</v>
      </c>
      <c r="J15" s="259">
        <v>43435</v>
      </c>
      <c r="K15" s="261">
        <v>0.25</v>
      </c>
      <c r="L15" s="262">
        <v>0.25</v>
      </c>
      <c r="M15" s="261"/>
      <c r="N15" s="262">
        <v>0.25</v>
      </c>
      <c r="O15" s="261"/>
      <c r="P15" s="262">
        <v>0.25</v>
      </c>
      <c r="Q15" s="261"/>
      <c r="R15" s="262">
        <v>0.25</v>
      </c>
      <c r="S15" s="261">
        <f>K15+M15+O15+Q15</f>
        <v>0.25</v>
      </c>
      <c r="T15" s="261">
        <f t="shared" ref="T15" si="0">L15+N15+P15+R15</f>
        <v>1</v>
      </c>
      <c r="U15" s="252">
        <f>S15/T15</f>
        <v>0.25</v>
      </c>
      <c r="V15" s="291" t="s">
        <v>344</v>
      </c>
      <c r="W15" s="270" t="s">
        <v>409</v>
      </c>
    </row>
    <row r="16" spans="1:23" ht="18" customHeight="1" thickBot="1" x14ac:dyDescent="0.25">
      <c r="A16" s="325" t="s">
        <v>93</v>
      </c>
      <c r="B16" s="326"/>
      <c r="C16" s="326"/>
      <c r="D16" s="326"/>
      <c r="E16" s="326"/>
      <c r="F16" s="326"/>
      <c r="G16" s="326"/>
      <c r="H16" s="326"/>
      <c r="I16" s="326"/>
      <c r="J16" s="327"/>
      <c r="K16" s="255"/>
      <c r="L16" s="255"/>
      <c r="M16" s="255"/>
      <c r="N16" s="255"/>
      <c r="O16" s="255"/>
      <c r="P16" s="255"/>
      <c r="Q16" s="255"/>
      <c r="R16" s="255"/>
      <c r="S16" s="255"/>
      <c r="T16" s="255"/>
      <c r="U16" s="255"/>
      <c r="V16" s="255"/>
      <c r="W16" s="293"/>
    </row>
    <row r="17" spans="1:22" ht="36" customHeight="1" x14ac:dyDescent="0.2">
      <c r="A17" s="79">
        <v>1</v>
      </c>
      <c r="B17" s="80" t="s">
        <v>94</v>
      </c>
      <c r="C17" s="81"/>
      <c r="D17" s="81"/>
      <c r="E17" s="80" t="s">
        <v>94</v>
      </c>
      <c r="F17" s="80" t="s">
        <v>94</v>
      </c>
      <c r="G17" s="80" t="s">
        <v>94</v>
      </c>
      <c r="H17" s="80" t="s">
        <v>94</v>
      </c>
      <c r="I17" s="80" t="s">
        <v>94</v>
      </c>
      <c r="J17" s="82" t="s">
        <v>94</v>
      </c>
      <c r="K17" s="276">
        <f>K15</f>
        <v>0.25</v>
      </c>
      <c r="L17" s="256"/>
      <c r="M17" s="256"/>
      <c r="N17" s="256"/>
      <c r="O17" s="256"/>
      <c r="P17" s="256"/>
      <c r="Q17" s="256"/>
      <c r="R17" s="256"/>
      <c r="S17" s="256"/>
      <c r="T17" s="256"/>
      <c r="U17" s="256"/>
      <c r="V17" s="256"/>
    </row>
    <row r="18" spans="1:22" ht="6.75" customHeight="1" x14ac:dyDescent="0.2">
      <c r="A18" s="50"/>
      <c r="B18" s="83"/>
      <c r="C18" s="83"/>
      <c r="D18" s="83"/>
      <c r="E18" s="83"/>
      <c r="F18" s="84"/>
      <c r="G18" s="84"/>
      <c r="H18" s="84"/>
      <c r="I18" s="85"/>
      <c r="J18" s="86"/>
      <c r="K18" s="85"/>
      <c r="L18" s="85"/>
      <c r="M18" s="85"/>
      <c r="N18" s="85"/>
      <c r="O18" s="85"/>
      <c r="P18" s="85"/>
      <c r="Q18" s="85"/>
      <c r="R18" s="85"/>
      <c r="S18" s="85"/>
      <c r="T18" s="85"/>
      <c r="U18" s="85"/>
      <c r="V18" s="85"/>
    </row>
    <row r="19" spans="1:22" ht="34.5" customHeight="1" x14ac:dyDescent="0.2">
      <c r="A19" s="50"/>
      <c r="B19" s="87" t="s">
        <v>95</v>
      </c>
      <c r="C19" s="328" t="s">
        <v>96</v>
      </c>
      <c r="D19" s="329"/>
      <c r="E19" s="330"/>
      <c r="F19" s="88"/>
      <c r="G19" s="331" t="s">
        <v>97</v>
      </c>
      <c r="H19" s="332"/>
      <c r="I19" s="333" t="s">
        <v>98</v>
      </c>
      <c r="J19" s="334"/>
      <c r="K19" s="257"/>
      <c r="L19" s="257"/>
      <c r="M19" s="257"/>
      <c r="N19" s="257"/>
      <c r="O19" s="257"/>
      <c r="P19" s="257"/>
      <c r="Q19" s="257"/>
      <c r="R19" s="257"/>
      <c r="S19" s="257"/>
      <c r="T19" s="257"/>
      <c r="U19" s="257"/>
      <c r="V19" s="257"/>
    </row>
    <row r="20" spans="1:22" ht="3" customHeight="1" x14ac:dyDescent="0.2">
      <c r="A20" s="50"/>
      <c r="B20" s="89"/>
      <c r="C20" s="89"/>
      <c r="D20" s="89"/>
      <c r="E20" s="89"/>
      <c r="F20" s="90"/>
      <c r="G20" s="90"/>
      <c r="H20" s="90"/>
      <c r="I20" s="91"/>
      <c r="J20" s="92"/>
      <c r="K20" s="91"/>
      <c r="L20" s="91"/>
      <c r="M20" s="91"/>
      <c r="N20" s="91"/>
      <c r="O20" s="91"/>
      <c r="P20" s="91"/>
      <c r="Q20" s="91"/>
      <c r="R20" s="91"/>
      <c r="S20" s="91"/>
      <c r="T20" s="91"/>
      <c r="U20" s="91"/>
      <c r="V20" s="91"/>
    </row>
    <row r="21" spans="1:22" ht="40.5" customHeight="1" x14ac:dyDescent="0.2">
      <c r="A21" s="93"/>
      <c r="B21" s="87" t="s">
        <v>99</v>
      </c>
      <c r="C21" s="335" t="s">
        <v>100</v>
      </c>
      <c r="D21" s="336"/>
      <c r="E21" s="337"/>
      <c r="F21" s="88"/>
      <c r="G21" s="331" t="s">
        <v>101</v>
      </c>
      <c r="H21" s="332"/>
      <c r="I21" s="338"/>
      <c r="J21" s="339"/>
      <c r="K21" s="258"/>
      <c r="L21" s="258"/>
      <c r="M21" s="258"/>
      <c r="N21" s="258"/>
      <c r="O21" s="258"/>
      <c r="P21" s="258"/>
      <c r="Q21" s="258"/>
      <c r="R21" s="258"/>
      <c r="S21" s="258"/>
      <c r="T21" s="258"/>
      <c r="U21" s="258"/>
      <c r="V21" s="258"/>
    </row>
    <row r="22" spans="1:22" ht="8.25" customHeight="1" thickBot="1" x14ac:dyDescent="0.25">
      <c r="A22" s="94"/>
      <c r="B22" s="95"/>
      <c r="C22" s="95"/>
      <c r="D22" s="95"/>
      <c r="E22" s="95"/>
      <c r="F22" s="96"/>
      <c r="G22" s="96"/>
      <c r="H22" s="97"/>
      <c r="I22" s="97"/>
      <c r="J22" s="98"/>
      <c r="K22" s="49"/>
      <c r="L22" s="49"/>
      <c r="M22" s="49"/>
      <c r="N22" s="49"/>
      <c r="O22" s="49"/>
      <c r="P22" s="49"/>
      <c r="Q22" s="49"/>
      <c r="R22" s="49"/>
      <c r="S22" s="49"/>
      <c r="T22" s="49"/>
      <c r="U22" s="49"/>
      <c r="V22" s="49"/>
    </row>
    <row r="23" spans="1:22" ht="14.25" x14ac:dyDescent="0.2">
      <c r="A23" s="340"/>
      <c r="B23" s="341"/>
      <c r="C23" s="99"/>
      <c r="D23" s="99"/>
      <c r="E23" s="99"/>
      <c r="F23" s="100"/>
      <c r="G23" s="101"/>
      <c r="H23" s="100"/>
      <c r="I23" s="102"/>
      <c r="J23" s="103"/>
      <c r="K23" s="102"/>
      <c r="L23" s="102"/>
      <c r="M23" s="102"/>
      <c r="N23" s="102"/>
      <c r="O23" s="102"/>
      <c r="P23" s="102"/>
      <c r="Q23" s="102"/>
      <c r="R23" s="102"/>
      <c r="S23" s="102"/>
      <c r="T23" s="102"/>
      <c r="U23" s="102"/>
      <c r="V23" s="102"/>
    </row>
    <row r="24" spans="1:22" ht="4.5" customHeight="1" x14ac:dyDescent="0.2">
      <c r="A24" s="47"/>
      <c r="B24" s="49"/>
      <c r="C24" s="49"/>
      <c r="D24" s="49"/>
      <c r="E24" s="49"/>
      <c r="F24" s="49"/>
      <c r="G24" s="49"/>
      <c r="H24" s="49"/>
      <c r="I24" s="49"/>
      <c r="J24" s="56"/>
      <c r="K24" s="49"/>
      <c r="L24" s="49"/>
      <c r="M24" s="49"/>
      <c r="N24" s="49"/>
      <c r="O24" s="49"/>
      <c r="P24" s="49"/>
      <c r="Q24" s="49"/>
      <c r="R24" s="49"/>
      <c r="S24" s="49"/>
      <c r="T24" s="49"/>
      <c r="U24" s="49"/>
      <c r="V24" s="49"/>
    </row>
    <row r="25" spans="1:22" ht="14.25" customHeight="1" x14ac:dyDescent="0.25">
      <c r="A25" s="47"/>
      <c r="B25" s="104"/>
      <c r="E25" s="104"/>
      <c r="F25" s="49"/>
      <c r="G25" s="49"/>
      <c r="H25" s="49"/>
      <c r="I25" s="49"/>
      <c r="J25" s="56"/>
      <c r="K25" s="49"/>
      <c r="L25" s="49"/>
      <c r="M25" s="49"/>
      <c r="N25" s="49"/>
      <c r="O25" s="49"/>
      <c r="P25" s="49"/>
      <c r="Q25" s="49"/>
      <c r="R25" s="49"/>
      <c r="S25" s="49"/>
      <c r="T25" s="49"/>
      <c r="U25" s="49"/>
      <c r="V25" s="49"/>
    </row>
    <row r="26" spans="1:22" s="111" customFormat="1" ht="14.25" customHeight="1" x14ac:dyDescent="0.25">
      <c r="A26" s="106"/>
      <c r="B26" s="107"/>
      <c r="C26" s="108"/>
      <c r="D26" s="108"/>
      <c r="E26" s="107"/>
      <c r="F26" s="109"/>
      <c r="G26" s="109"/>
      <c r="H26" s="109"/>
      <c r="I26" s="109"/>
      <c r="J26" s="110"/>
      <c r="K26" s="109"/>
      <c r="L26" s="109"/>
      <c r="M26" s="109"/>
      <c r="N26" s="109"/>
      <c r="O26" s="109"/>
      <c r="P26" s="109"/>
      <c r="Q26" s="109"/>
      <c r="R26" s="109"/>
      <c r="S26" s="109"/>
      <c r="T26" s="109"/>
      <c r="U26" s="109"/>
      <c r="V26" s="109"/>
    </row>
    <row r="27" spans="1:22" s="111" customFormat="1" ht="14.25" customHeight="1" x14ac:dyDescent="0.25">
      <c r="A27" s="106"/>
      <c r="B27" s="107" t="s">
        <v>102</v>
      </c>
      <c r="C27" s="107"/>
      <c r="D27" s="107"/>
      <c r="E27" s="107" t="s">
        <v>103</v>
      </c>
      <c r="F27" s="107"/>
      <c r="G27" s="107" t="s">
        <v>104</v>
      </c>
      <c r="H27" s="109"/>
      <c r="I27" s="109"/>
      <c r="J27" s="110"/>
      <c r="K27" s="109"/>
      <c r="L27" s="109"/>
      <c r="M27" s="109"/>
      <c r="N27" s="109"/>
      <c r="O27" s="109"/>
      <c r="P27" s="109"/>
      <c r="Q27" s="109"/>
      <c r="R27" s="109"/>
      <c r="S27" s="109"/>
      <c r="T27" s="109"/>
      <c r="U27" s="109"/>
      <c r="V27" s="109"/>
    </row>
    <row r="28" spans="1:22" s="111" customFormat="1" ht="14.25" customHeight="1" x14ac:dyDescent="0.2">
      <c r="A28" s="106"/>
      <c r="B28" s="324" t="s">
        <v>105</v>
      </c>
      <c r="C28" s="324"/>
      <c r="D28" s="108"/>
      <c r="E28" s="112" t="s">
        <v>106</v>
      </c>
      <c r="F28" s="108"/>
      <c r="G28" s="112" t="s">
        <v>107</v>
      </c>
      <c r="H28" s="109"/>
      <c r="I28" s="109"/>
      <c r="J28" s="110"/>
      <c r="K28" s="109"/>
      <c r="L28" s="109"/>
      <c r="M28" s="109"/>
      <c r="N28" s="109"/>
      <c r="O28" s="109"/>
      <c r="P28" s="109"/>
      <c r="Q28" s="109"/>
      <c r="R28" s="109"/>
      <c r="S28" s="109"/>
      <c r="T28" s="109"/>
      <c r="U28" s="109"/>
      <c r="V28" s="109"/>
    </row>
    <row r="29" spans="1:22" s="111" customFormat="1" ht="33" customHeight="1" x14ac:dyDescent="0.2">
      <c r="A29" s="106"/>
      <c r="B29" s="113"/>
      <c r="C29" s="113"/>
      <c r="D29" s="109"/>
      <c r="E29" s="109"/>
      <c r="F29" s="109"/>
      <c r="G29" s="109"/>
      <c r="H29" s="109"/>
      <c r="I29" s="109"/>
      <c r="J29" s="110"/>
      <c r="K29" s="109"/>
      <c r="L29" s="109"/>
      <c r="M29" s="109"/>
      <c r="N29" s="109"/>
      <c r="O29" s="109"/>
      <c r="P29" s="109"/>
      <c r="Q29" s="109"/>
      <c r="R29" s="109"/>
      <c r="S29" s="109"/>
      <c r="T29" s="109"/>
      <c r="U29" s="109"/>
      <c r="V29" s="109"/>
    </row>
    <row r="30" spans="1:22" s="111" customFormat="1" ht="4.5" customHeight="1" x14ac:dyDescent="0.2">
      <c r="A30" s="106"/>
      <c r="B30" s="109"/>
      <c r="C30" s="109"/>
      <c r="D30" s="109"/>
      <c r="E30" s="109"/>
      <c r="F30" s="109"/>
      <c r="G30" s="109"/>
      <c r="H30" s="109"/>
      <c r="I30" s="109"/>
      <c r="J30" s="110"/>
      <c r="K30" s="109"/>
      <c r="L30" s="109"/>
      <c r="M30" s="109"/>
      <c r="N30" s="109"/>
      <c r="O30" s="109"/>
      <c r="P30" s="109"/>
      <c r="Q30" s="109"/>
      <c r="R30" s="109"/>
      <c r="S30" s="109"/>
      <c r="T30" s="109"/>
      <c r="U30" s="109"/>
      <c r="V30" s="109"/>
    </row>
    <row r="31" spans="1:22" s="111" customFormat="1" ht="4.5" customHeight="1" x14ac:dyDescent="0.2">
      <c r="A31" s="106"/>
      <c r="B31" s="109"/>
      <c r="C31" s="109"/>
      <c r="D31" s="109"/>
      <c r="E31" s="109"/>
      <c r="F31" s="109"/>
      <c r="G31" s="109"/>
      <c r="H31" s="109"/>
      <c r="I31" s="109"/>
      <c r="J31" s="110"/>
      <c r="K31" s="109"/>
      <c r="L31" s="109"/>
      <c r="M31" s="109"/>
      <c r="N31" s="109"/>
      <c r="O31" s="109"/>
      <c r="P31" s="109"/>
      <c r="Q31" s="109"/>
      <c r="R31" s="109"/>
      <c r="S31" s="109"/>
      <c r="T31" s="109"/>
      <c r="U31" s="109"/>
      <c r="V31" s="109"/>
    </row>
    <row r="32" spans="1:22" x14ac:dyDescent="0.2">
      <c r="A32" s="47"/>
      <c r="B32" s="49"/>
      <c r="C32" s="49"/>
      <c r="D32" s="49"/>
      <c r="E32" s="49"/>
      <c r="F32" s="49"/>
      <c r="G32" s="49"/>
      <c r="H32" s="49"/>
      <c r="I32" s="49"/>
      <c r="J32" s="56"/>
      <c r="K32" s="49"/>
      <c r="L32" s="49"/>
      <c r="M32" s="49"/>
      <c r="N32" s="49"/>
      <c r="O32" s="49"/>
      <c r="P32" s="49"/>
      <c r="Q32" s="49"/>
      <c r="R32" s="49"/>
      <c r="S32" s="49"/>
      <c r="T32" s="49"/>
      <c r="U32" s="49"/>
      <c r="V32" s="49"/>
    </row>
    <row r="33" spans="1:22" ht="13.5" thickBot="1" x14ac:dyDescent="0.25">
      <c r="A33" s="114"/>
      <c r="B33" s="97"/>
      <c r="C33" s="97"/>
      <c r="D33" s="97"/>
      <c r="E33" s="97"/>
      <c r="F33" s="97"/>
      <c r="G33" s="97"/>
      <c r="H33" s="97"/>
      <c r="I33" s="97"/>
      <c r="J33" s="98"/>
      <c r="K33" s="49"/>
      <c r="L33" s="49"/>
      <c r="M33" s="49"/>
      <c r="N33" s="49"/>
      <c r="O33" s="49"/>
      <c r="P33" s="49"/>
      <c r="Q33" s="49"/>
      <c r="R33" s="49"/>
      <c r="S33" s="49"/>
      <c r="T33" s="49"/>
      <c r="U33" s="49"/>
      <c r="V33" s="49"/>
    </row>
    <row r="34" spans="1:22" x14ac:dyDescent="0.2"/>
    <row r="35" spans="1:22" ht="18" x14ac:dyDescent="0.25">
      <c r="B35" s="115"/>
    </row>
    <row r="36" spans="1:22" ht="18" x14ac:dyDescent="0.25">
      <c r="B36" s="115"/>
      <c r="F36" s="115"/>
    </row>
    <row r="37" spans="1:22" ht="18" x14ac:dyDescent="0.25">
      <c r="F37" s="104"/>
    </row>
    <row r="38" spans="1:22" ht="18" x14ac:dyDescent="0.25">
      <c r="F38" s="115"/>
    </row>
    <row r="39" spans="1:22" x14ac:dyDescent="0.2">
      <c r="F39" s="116"/>
    </row>
    <row r="40" spans="1:22" x14ac:dyDescent="0.2"/>
    <row r="41" spans="1:22" x14ac:dyDescent="0.2"/>
    <row r="42" spans="1:22" ht="18" x14ac:dyDescent="0.25">
      <c r="E42" s="115"/>
      <c r="F42" s="115"/>
    </row>
    <row r="43" spans="1:22" x14ac:dyDescent="0.2">
      <c r="E43" s="116"/>
      <c r="F43" s="116"/>
    </row>
    <row r="44" spans="1:22" x14ac:dyDescent="0.2"/>
    <row r="45" spans="1:22" x14ac:dyDescent="0.2"/>
    <row r="46" spans="1:22" x14ac:dyDescent="0.2"/>
    <row r="47" spans="1:22" x14ac:dyDescent="0.2"/>
    <row r="48" spans="1:22"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sheetData>
  <dataConsolidate/>
  <mergeCells count="33">
    <mergeCell ref="W13:W14"/>
    <mergeCell ref="K13:L13"/>
    <mergeCell ref="M13:N13"/>
    <mergeCell ref="O13:P13"/>
    <mergeCell ref="Q13:R13"/>
    <mergeCell ref="S13:S14"/>
    <mergeCell ref="V13:V14"/>
    <mergeCell ref="A12:J12"/>
    <mergeCell ref="A2:J2"/>
    <mergeCell ref="C4:E4"/>
    <mergeCell ref="C6:E6"/>
    <mergeCell ref="C8:E8"/>
    <mergeCell ref="C10:E10"/>
    <mergeCell ref="B28:C28"/>
    <mergeCell ref="A16:J16"/>
    <mergeCell ref="C19:E19"/>
    <mergeCell ref="G19:H19"/>
    <mergeCell ref="I19:J19"/>
    <mergeCell ref="C21:E21"/>
    <mergeCell ref="G21:H21"/>
    <mergeCell ref="I21:J21"/>
    <mergeCell ref="A23:B23"/>
    <mergeCell ref="A13:A14"/>
    <mergeCell ref="B13:B14"/>
    <mergeCell ref="C13:C14"/>
    <mergeCell ref="D13:D14"/>
    <mergeCell ref="E13:E14"/>
    <mergeCell ref="F13:F14"/>
    <mergeCell ref="T13:T14"/>
    <mergeCell ref="U13:U14"/>
    <mergeCell ref="G13:G14"/>
    <mergeCell ref="H13:H14"/>
    <mergeCell ref="I13:J13"/>
  </mergeCells>
  <conditionalFormatting sqref="U15">
    <cfRule type="cellIs" dxfId="37" priority="4" operator="equal">
      <formula>1</formula>
    </cfRule>
  </conditionalFormatting>
  <conditionalFormatting sqref="V15">
    <cfRule type="cellIs" dxfId="36" priority="3" operator="equal">
      <formula>1</formula>
    </cfRule>
  </conditionalFormatting>
  <conditionalFormatting sqref="W15">
    <cfRule type="cellIs" dxfId="35" priority="1" operator="equal">
      <formula>1</formula>
    </cfRule>
  </conditionalFormatting>
  <dataValidations count="11">
    <dataValidation type="list" allowBlank="1" showInputMessage="1" showErrorMessage="1" sqref="C8:E8">
      <formula1>departamentos</formula1>
    </dataValidation>
    <dataValidation type="list" allowBlank="1" showInputMessage="1" showErrorMessage="1" sqref="C6:E6">
      <formula1>sector</formula1>
    </dataValidation>
    <dataValidation type="list" allowBlank="1" showInputMessage="1" showErrorMessage="1" sqref="H6">
      <formula1>orden</formula1>
    </dataValidation>
    <dataValidation type="list" allowBlank="1" showInputMessage="1" showErrorMessage="1" sqref="I8:I10">
      <formula1>nivel</formula1>
    </dataValidation>
    <dataValidation type="list" allowBlank="1" showDropDown="1" showErrorMessage="1" promptTitle="Departamento" prompt="Seleccione eldepartamenton de acuerdo a las opciones relacionadas." sqref="H11">
      <formula1>#REF!</formula1>
    </dataValidation>
    <dataValidation type="list" showInputMessage="1" showErrorMessage="1" sqref="D17 D15">
      <formula1>INDIRECT(C15)</formula1>
    </dataValidation>
    <dataValidation type="list" showInputMessage="1" showErrorMessage="1" sqref="C15 C17">
      <formula1>Tipos</formula1>
    </dataValidation>
    <dataValidation type="list" allowBlank="1" showInputMessage="1" showErrorMessage="1" sqref="H8">
      <formula1>vigencias</formula1>
    </dataValidation>
    <dataValidation showInputMessage="1" showErrorMessage="1" sqref="E15 B15 B17 E17:V17"/>
    <dataValidation type="date" operator="greaterThan" allowBlank="1" showInputMessage="1" showErrorMessage="1" sqref="I15:J15">
      <formula1>41275</formula1>
    </dataValidation>
    <dataValidation type="date" operator="greaterThanOrEqual" allowBlank="1" showInputMessage="1" showErrorMessage="1" sqref="I21">
      <formula1>41275</formula1>
    </dataValidation>
  </dataValidations>
  <printOptions horizontalCentered="1"/>
  <pageMargins left="0.27559055118110237" right="0.19685039370078741" top="0.9055118110236221" bottom="0.47244094488188981" header="0.31496062992125984" footer="0.23622047244094491"/>
  <pageSetup scale="33" orientation="landscape" r:id="rId1"/>
  <headerFooter alignWithMargins="0">
    <oddFooter>Página &amp;P&amp;R&amp;F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D15"/>
  <sheetViews>
    <sheetView view="pageBreakPreview" zoomScale="80" zoomScaleNormal="100" zoomScaleSheetLayoutView="80" workbookViewId="0">
      <selection activeCell="F5" sqref="F5"/>
    </sheetView>
  </sheetViews>
  <sheetFormatPr baseColWidth="10" defaultRowHeight="15" x14ac:dyDescent="0.25"/>
  <cols>
    <col min="1" max="1" width="26.7109375" style="1" customWidth="1"/>
    <col min="2" max="2" width="11.7109375" style="1" hidden="1" customWidth="1"/>
    <col min="3" max="3" width="51.140625" style="1" customWidth="1"/>
    <col min="4" max="5" width="18.85546875" style="39" customWidth="1"/>
    <col min="6" max="6" width="35.28515625" style="1" customWidth="1"/>
    <col min="7" max="7" width="15.28515625" style="1" bestFit="1" customWidth="1"/>
    <col min="8" max="8" width="13.85546875" style="1" hidden="1" customWidth="1"/>
    <col min="9" max="9" width="11.7109375" style="1" hidden="1" customWidth="1"/>
    <col min="10" max="11" width="11.42578125" style="1" hidden="1" customWidth="1"/>
    <col min="12" max="13" width="11.85546875" style="1" hidden="1" customWidth="1"/>
    <col min="14" max="14" width="19.28515625" style="1" hidden="1" customWidth="1"/>
    <col min="15" max="15" width="19.42578125" style="1" hidden="1" customWidth="1"/>
    <col min="16" max="16" width="17.42578125" style="1" hidden="1" customWidth="1"/>
    <col min="17" max="17" width="44.5703125" style="1" hidden="1" customWidth="1"/>
    <col min="18" max="27" width="0" style="1" hidden="1" customWidth="1"/>
    <col min="28" max="28" width="12.42578125" style="1" hidden="1" customWidth="1"/>
    <col min="29" max="29" width="45.85546875" style="1" hidden="1" customWidth="1"/>
    <col min="30" max="30" width="41.85546875" style="280" customWidth="1"/>
    <col min="31" max="16384" width="11.42578125" style="1"/>
  </cols>
  <sheetData>
    <row r="1" spans="1:30" ht="19.5" customHeight="1" thickBot="1" x14ac:dyDescent="0.3">
      <c r="A1" s="358" t="s">
        <v>108</v>
      </c>
      <c r="B1" s="358"/>
      <c r="C1" s="358"/>
      <c r="D1" s="358"/>
      <c r="E1" s="358"/>
      <c r="F1" s="358"/>
      <c r="G1" s="358"/>
      <c r="H1" s="358"/>
      <c r="I1" s="358"/>
      <c r="J1" s="358"/>
      <c r="K1" s="358"/>
      <c r="L1" s="358"/>
      <c r="M1" s="358"/>
      <c r="N1" s="358"/>
      <c r="O1" s="358"/>
      <c r="P1" s="358"/>
      <c r="Q1" s="358"/>
    </row>
    <row r="2" spans="1:30" ht="16.5" thickBot="1" x14ac:dyDescent="0.3">
      <c r="A2" s="307" t="s">
        <v>109</v>
      </c>
      <c r="B2" s="307"/>
      <c r="C2" s="307"/>
      <c r="D2" s="307"/>
      <c r="E2" s="307"/>
      <c r="F2" s="307"/>
      <c r="G2" s="307"/>
      <c r="H2" s="359" t="s">
        <v>2</v>
      </c>
      <c r="I2" s="359"/>
      <c r="J2" s="359"/>
      <c r="K2" s="359"/>
      <c r="L2" s="359"/>
      <c r="M2" s="359"/>
      <c r="N2" s="359"/>
      <c r="O2" s="359"/>
      <c r="P2" s="359"/>
      <c r="Q2" s="360"/>
      <c r="R2" s="304" t="s">
        <v>315</v>
      </c>
      <c r="S2" s="305"/>
      <c r="T2" s="304" t="s">
        <v>316</v>
      </c>
      <c r="U2" s="305"/>
      <c r="V2" s="304" t="s">
        <v>317</v>
      </c>
      <c r="W2" s="305"/>
      <c r="X2" s="304" t="s">
        <v>318</v>
      </c>
      <c r="Y2" s="305"/>
      <c r="Z2" s="296" t="s">
        <v>321</v>
      </c>
      <c r="AA2" s="296" t="s">
        <v>14</v>
      </c>
      <c r="AB2" s="298" t="s">
        <v>322</v>
      </c>
      <c r="AC2" s="298" t="s">
        <v>335</v>
      </c>
      <c r="AD2" s="298" t="s">
        <v>379</v>
      </c>
    </row>
    <row r="3" spans="1:30" ht="35.25" customHeight="1" thickBot="1" x14ac:dyDescent="0.3">
      <c r="A3" s="117" t="s">
        <v>110</v>
      </c>
      <c r="B3" s="361" t="s">
        <v>111</v>
      </c>
      <c r="C3" s="361"/>
      <c r="D3" s="118" t="s">
        <v>5</v>
      </c>
      <c r="E3" s="118" t="s">
        <v>112</v>
      </c>
      <c r="F3" s="118" t="s">
        <v>113</v>
      </c>
      <c r="G3" s="118" t="s">
        <v>8</v>
      </c>
      <c r="H3" s="119" t="s">
        <v>9</v>
      </c>
      <c r="I3" s="120" t="s">
        <v>10</v>
      </c>
      <c r="J3" s="121" t="s">
        <v>11</v>
      </c>
      <c r="K3" s="122" t="s">
        <v>12</v>
      </c>
      <c r="L3" s="121" t="s">
        <v>13</v>
      </c>
      <c r="M3" s="122" t="s">
        <v>14</v>
      </c>
      <c r="N3" s="122" t="s">
        <v>15</v>
      </c>
      <c r="O3" s="122" t="s">
        <v>16</v>
      </c>
      <c r="P3" s="122" t="s">
        <v>17</v>
      </c>
      <c r="Q3" s="123" t="s">
        <v>18</v>
      </c>
      <c r="R3" s="253" t="s">
        <v>319</v>
      </c>
      <c r="S3" s="253" t="s">
        <v>320</v>
      </c>
      <c r="T3" s="253" t="s">
        <v>319</v>
      </c>
      <c r="U3" s="253" t="s">
        <v>320</v>
      </c>
      <c r="V3" s="253" t="s">
        <v>319</v>
      </c>
      <c r="W3" s="253" t="s">
        <v>320</v>
      </c>
      <c r="X3" s="253" t="s">
        <v>319</v>
      </c>
      <c r="Y3" s="253" t="s">
        <v>320</v>
      </c>
      <c r="Z3" s="297"/>
      <c r="AA3" s="297"/>
      <c r="AB3" s="299"/>
      <c r="AC3" s="299"/>
      <c r="AD3" s="299"/>
    </row>
    <row r="4" spans="1:30" ht="100.5" customHeight="1" x14ac:dyDescent="0.25">
      <c r="A4" s="357" t="s">
        <v>114</v>
      </c>
      <c r="B4" s="124" t="s">
        <v>20</v>
      </c>
      <c r="C4" s="125" t="s">
        <v>115</v>
      </c>
      <c r="D4" s="126" t="s">
        <v>116</v>
      </c>
      <c r="E4" s="126" t="s">
        <v>117</v>
      </c>
      <c r="F4" s="127" t="s">
        <v>118</v>
      </c>
      <c r="G4" s="128">
        <v>43296</v>
      </c>
      <c r="H4" s="129"/>
      <c r="I4" s="130"/>
      <c r="J4" s="130"/>
      <c r="K4" s="130"/>
      <c r="L4" s="131">
        <f>SUM(H4:K4)</f>
        <v>0</v>
      </c>
      <c r="M4" s="131">
        <v>1</v>
      </c>
      <c r="N4" s="131">
        <v>0.1111</v>
      </c>
      <c r="O4" s="131">
        <f>L4/M4</f>
        <v>0</v>
      </c>
      <c r="P4" s="131">
        <f>N4*O4</f>
        <v>0</v>
      </c>
      <c r="Q4" s="132"/>
      <c r="R4" s="250"/>
      <c r="S4" s="251">
        <v>0</v>
      </c>
      <c r="T4" s="250"/>
      <c r="U4" s="251">
        <v>0</v>
      </c>
      <c r="V4" s="250"/>
      <c r="W4" s="251">
        <v>1</v>
      </c>
      <c r="X4" s="250"/>
      <c r="Y4" s="251">
        <v>0</v>
      </c>
      <c r="Z4" s="250">
        <f>R4+T4+V4+X4</f>
        <v>0</v>
      </c>
      <c r="AA4" s="250">
        <f>S4+U4+W4+Y4</f>
        <v>1</v>
      </c>
      <c r="AB4" s="252">
        <f>Z4/AA4</f>
        <v>0</v>
      </c>
      <c r="AD4" s="268" t="s">
        <v>410</v>
      </c>
    </row>
    <row r="5" spans="1:30" ht="240" x14ac:dyDescent="0.25">
      <c r="A5" s="357"/>
      <c r="B5" s="124" t="s">
        <v>119</v>
      </c>
      <c r="C5" s="125" t="s">
        <v>120</v>
      </c>
      <c r="D5" s="126" t="s">
        <v>121</v>
      </c>
      <c r="E5" s="126" t="s">
        <v>122</v>
      </c>
      <c r="F5" s="127" t="s">
        <v>123</v>
      </c>
      <c r="G5" s="128" t="s">
        <v>124</v>
      </c>
      <c r="H5" s="133"/>
      <c r="I5" s="134"/>
      <c r="J5" s="134"/>
      <c r="K5" s="134"/>
      <c r="L5" s="135">
        <f t="shared" ref="L5:L13" si="0">SUM(H5:K5)</f>
        <v>0</v>
      </c>
      <c r="M5" s="135">
        <v>1</v>
      </c>
      <c r="N5" s="135">
        <v>0.1111</v>
      </c>
      <c r="O5" s="135">
        <f t="shared" ref="O5:O13" si="1">L5/M5</f>
        <v>0</v>
      </c>
      <c r="P5" s="135">
        <f t="shared" ref="P5:P13" si="2">N5*O5</f>
        <v>0</v>
      </c>
      <c r="Q5" s="136"/>
      <c r="R5" s="252">
        <v>0.25</v>
      </c>
      <c r="S5" s="263">
        <v>0.25</v>
      </c>
      <c r="T5" s="252"/>
      <c r="U5" s="263">
        <v>0.25</v>
      </c>
      <c r="V5" s="252"/>
      <c r="W5" s="263">
        <v>0.25</v>
      </c>
      <c r="X5" s="252"/>
      <c r="Y5" s="263">
        <v>0.25</v>
      </c>
      <c r="Z5" s="252">
        <f t="shared" ref="Z5:Z13" si="3">R5+T5+V5+X5</f>
        <v>0.25</v>
      </c>
      <c r="AA5" s="252">
        <f t="shared" ref="AA5:AA13" si="4">S5+U5+W5+Y5</f>
        <v>1</v>
      </c>
      <c r="AB5" s="252">
        <f t="shared" ref="AB5:AB13" si="5">Z5/AA5</f>
        <v>0.25</v>
      </c>
      <c r="AC5" s="268" t="s">
        <v>341</v>
      </c>
      <c r="AD5" s="268" t="s">
        <v>411</v>
      </c>
    </row>
    <row r="6" spans="1:30" ht="70.5" customHeight="1" x14ac:dyDescent="0.25">
      <c r="A6" s="357"/>
      <c r="B6" s="124" t="s">
        <v>125</v>
      </c>
      <c r="C6" s="125" t="s">
        <v>126</v>
      </c>
      <c r="D6" s="126" t="s">
        <v>127</v>
      </c>
      <c r="E6" s="126" t="s">
        <v>128</v>
      </c>
      <c r="F6" s="127" t="s">
        <v>129</v>
      </c>
      <c r="G6" s="128">
        <v>43311</v>
      </c>
      <c r="H6" s="133"/>
      <c r="I6" s="134"/>
      <c r="J6" s="134"/>
      <c r="K6" s="134"/>
      <c r="L6" s="135"/>
      <c r="M6" s="135"/>
      <c r="N6" s="135"/>
      <c r="O6" s="135"/>
      <c r="P6" s="135"/>
      <c r="Q6" s="136"/>
      <c r="R6" s="250"/>
      <c r="S6" s="251">
        <v>0</v>
      </c>
      <c r="T6" s="250"/>
      <c r="U6" s="251">
        <v>0</v>
      </c>
      <c r="V6" s="250"/>
      <c r="W6" s="251">
        <v>1</v>
      </c>
      <c r="X6" s="250"/>
      <c r="Y6" s="251">
        <v>0</v>
      </c>
      <c r="Z6" s="250">
        <f t="shared" si="3"/>
        <v>0</v>
      </c>
      <c r="AA6" s="250">
        <f t="shared" si="4"/>
        <v>1</v>
      </c>
      <c r="AB6" s="252">
        <f t="shared" si="5"/>
        <v>0</v>
      </c>
      <c r="AC6" s="295"/>
      <c r="AD6" s="268" t="s">
        <v>410</v>
      </c>
    </row>
    <row r="7" spans="1:30" ht="75" x14ac:dyDescent="0.25">
      <c r="A7" s="357"/>
      <c r="B7" s="124" t="s">
        <v>130</v>
      </c>
      <c r="C7" s="125" t="s">
        <v>131</v>
      </c>
      <c r="D7" s="126" t="s">
        <v>132</v>
      </c>
      <c r="E7" s="126" t="s">
        <v>122</v>
      </c>
      <c r="F7" s="127" t="s">
        <v>123</v>
      </c>
      <c r="G7" s="128" t="s">
        <v>124</v>
      </c>
      <c r="H7" s="133"/>
      <c r="I7" s="134"/>
      <c r="J7" s="134"/>
      <c r="K7" s="134"/>
      <c r="L7" s="135">
        <f t="shared" si="0"/>
        <v>0</v>
      </c>
      <c r="M7" s="135">
        <v>1</v>
      </c>
      <c r="N7" s="135">
        <v>0.1111</v>
      </c>
      <c r="O7" s="135">
        <f t="shared" si="1"/>
        <v>0</v>
      </c>
      <c r="P7" s="135">
        <f t="shared" si="2"/>
        <v>0</v>
      </c>
      <c r="Q7" s="136"/>
      <c r="R7" s="250">
        <v>1</v>
      </c>
      <c r="S7" s="251">
        <v>1</v>
      </c>
      <c r="T7" s="250"/>
      <c r="U7" s="251">
        <v>0</v>
      </c>
      <c r="V7" s="250"/>
      <c r="W7" s="251">
        <v>0</v>
      </c>
      <c r="X7" s="250"/>
      <c r="Y7" s="251">
        <v>1</v>
      </c>
      <c r="Z7" s="250">
        <f t="shared" si="3"/>
        <v>1</v>
      </c>
      <c r="AA7" s="250">
        <f t="shared" si="4"/>
        <v>2</v>
      </c>
      <c r="AB7" s="252">
        <f t="shared" si="5"/>
        <v>0.5</v>
      </c>
      <c r="AC7" s="268" t="s">
        <v>342</v>
      </c>
      <c r="AD7" s="268" t="s">
        <v>412</v>
      </c>
    </row>
    <row r="8" spans="1:30" ht="60" x14ac:dyDescent="0.25">
      <c r="A8" s="357" t="s">
        <v>133</v>
      </c>
      <c r="B8" s="124" t="s">
        <v>26</v>
      </c>
      <c r="C8" s="125" t="s">
        <v>134</v>
      </c>
      <c r="D8" s="126" t="s">
        <v>135</v>
      </c>
      <c r="E8" s="126" t="s">
        <v>122</v>
      </c>
      <c r="F8" s="127" t="s">
        <v>123</v>
      </c>
      <c r="G8" s="128" t="s">
        <v>124</v>
      </c>
      <c r="H8" s="137"/>
      <c r="I8" s="134"/>
      <c r="J8" s="134"/>
      <c r="K8" s="138"/>
      <c r="L8" s="135">
        <f t="shared" si="0"/>
        <v>0</v>
      </c>
      <c r="M8" s="135">
        <v>1</v>
      </c>
      <c r="N8" s="135">
        <v>0.1111</v>
      </c>
      <c r="O8" s="135">
        <f t="shared" si="1"/>
        <v>0</v>
      </c>
      <c r="P8" s="135">
        <f t="shared" si="2"/>
        <v>0</v>
      </c>
      <c r="Q8" s="136"/>
      <c r="R8" s="250">
        <v>1</v>
      </c>
      <c r="S8" s="251">
        <v>1</v>
      </c>
      <c r="T8" s="250"/>
      <c r="U8" s="251">
        <v>1</v>
      </c>
      <c r="V8" s="250"/>
      <c r="W8" s="251">
        <v>1</v>
      </c>
      <c r="X8" s="250"/>
      <c r="Y8" s="251"/>
      <c r="Z8" s="250">
        <f t="shared" si="3"/>
        <v>1</v>
      </c>
      <c r="AA8" s="250">
        <f t="shared" si="4"/>
        <v>3</v>
      </c>
      <c r="AB8" s="252">
        <f t="shared" si="5"/>
        <v>0.33333333333333331</v>
      </c>
      <c r="AC8" s="268" t="s">
        <v>343</v>
      </c>
      <c r="AD8" s="268" t="s">
        <v>413</v>
      </c>
    </row>
    <row r="9" spans="1:30" ht="81.75" customHeight="1" x14ac:dyDescent="0.25">
      <c r="A9" s="357"/>
      <c r="B9" s="124" t="s">
        <v>31</v>
      </c>
      <c r="C9" s="125" t="s">
        <v>136</v>
      </c>
      <c r="D9" s="126" t="s">
        <v>137</v>
      </c>
      <c r="E9" s="126" t="s">
        <v>138</v>
      </c>
      <c r="F9" s="127" t="s">
        <v>139</v>
      </c>
      <c r="G9" s="128" t="s">
        <v>140</v>
      </c>
      <c r="H9" s="137"/>
      <c r="I9" s="134"/>
      <c r="J9" s="134"/>
      <c r="K9" s="138"/>
      <c r="L9" s="135"/>
      <c r="M9" s="135"/>
      <c r="N9" s="135"/>
      <c r="O9" s="135"/>
      <c r="P9" s="135"/>
      <c r="Q9" s="136"/>
      <c r="R9" s="250"/>
      <c r="S9" s="251">
        <v>0</v>
      </c>
      <c r="T9" s="250"/>
      <c r="U9" s="251">
        <v>0</v>
      </c>
      <c r="V9" s="250"/>
      <c r="W9" s="251">
        <v>0</v>
      </c>
      <c r="X9" s="250"/>
      <c r="Y9" s="251">
        <v>1</v>
      </c>
      <c r="Z9" s="250">
        <f t="shared" si="3"/>
        <v>0</v>
      </c>
      <c r="AA9" s="250">
        <f t="shared" si="4"/>
        <v>1</v>
      </c>
      <c r="AB9" s="252">
        <f t="shared" si="5"/>
        <v>0</v>
      </c>
      <c r="AC9" s="268" t="s">
        <v>385</v>
      </c>
      <c r="AD9" s="268" t="s">
        <v>414</v>
      </c>
    </row>
    <row r="10" spans="1:30" ht="90" x14ac:dyDescent="0.25">
      <c r="A10" s="357"/>
      <c r="B10" s="124" t="s">
        <v>141</v>
      </c>
      <c r="C10" s="125" t="s">
        <v>142</v>
      </c>
      <c r="D10" s="126" t="s">
        <v>143</v>
      </c>
      <c r="E10" s="126" t="s">
        <v>128</v>
      </c>
      <c r="F10" s="127" t="s">
        <v>129</v>
      </c>
      <c r="G10" s="128">
        <v>43189</v>
      </c>
      <c r="H10" s="137"/>
      <c r="I10" s="134"/>
      <c r="J10" s="134"/>
      <c r="K10" s="134"/>
      <c r="L10" s="135">
        <f t="shared" si="0"/>
        <v>0</v>
      </c>
      <c r="M10" s="135">
        <v>1</v>
      </c>
      <c r="N10" s="135">
        <v>0.1111</v>
      </c>
      <c r="O10" s="135">
        <f t="shared" si="1"/>
        <v>0</v>
      </c>
      <c r="P10" s="135">
        <f t="shared" si="2"/>
        <v>0</v>
      </c>
      <c r="Q10" s="136"/>
      <c r="R10" s="250">
        <v>1</v>
      </c>
      <c r="S10" s="251">
        <v>1</v>
      </c>
      <c r="T10" s="250"/>
      <c r="U10" s="251">
        <v>0</v>
      </c>
      <c r="V10" s="250"/>
      <c r="W10" s="251">
        <v>0</v>
      </c>
      <c r="X10" s="250"/>
      <c r="Y10" s="251">
        <v>0</v>
      </c>
      <c r="Z10" s="250">
        <f t="shared" si="3"/>
        <v>1</v>
      </c>
      <c r="AA10" s="250">
        <f t="shared" si="4"/>
        <v>1</v>
      </c>
      <c r="AB10" s="252">
        <f t="shared" si="5"/>
        <v>1</v>
      </c>
      <c r="AC10" s="268" t="s">
        <v>337</v>
      </c>
      <c r="AD10" s="268" t="s">
        <v>386</v>
      </c>
    </row>
    <row r="11" spans="1:30" ht="65.25" customHeight="1" x14ac:dyDescent="0.25">
      <c r="A11" s="357" t="s">
        <v>144</v>
      </c>
      <c r="B11" s="124" t="s">
        <v>36</v>
      </c>
      <c r="C11" s="125" t="s">
        <v>145</v>
      </c>
      <c r="D11" s="126" t="s">
        <v>146</v>
      </c>
      <c r="E11" s="126" t="s">
        <v>122</v>
      </c>
      <c r="F11" s="127" t="s">
        <v>147</v>
      </c>
      <c r="G11" s="128" t="s">
        <v>148</v>
      </c>
      <c r="H11" s="137"/>
      <c r="I11" s="134"/>
      <c r="J11" s="134"/>
      <c r="K11" s="134"/>
      <c r="L11" s="135">
        <f t="shared" si="0"/>
        <v>0</v>
      </c>
      <c r="M11" s="135">
        <v>1</v>
      </c>
      <c r="N11" s="135">
        <v>0.1111</v>
      </c>
      <c r="O11" s="135">
        <f t="shared" si="1"/>
        <v>0</v>
      </c>
      <c r="P11" s="135">
        <f t="shared" si="2"/>
        <v>0</v>
      </c>
      <c r="Q11" s="136"/>
      <c r="R11" s="250"/>
      <c r="S11" s="251">
        <v>0</v>
      </c>
      <c r="T11" s="250"/>
      <c r="U11" s="251">
        <v>0</v>
      </c>
      <c r="V11" s="250"/>
      <c r="W11" s="251">
        <v>1</v>
      </c>
      <c r="X11" s="250"/>
      <c r="Y11" s="251">
        <v>1</v>
      </c>
      <c r="Z11" s="250">
        <f t="shared" si="3"/>
        <v>0</v>
      </c>
      <c r="AA11" s="250">
        <f t="shared" si="4"/>
        <v>2</v>
      </c>
      <c r="AB11" s="252">
        <f t="shared" si="5"/>
        <v>0</v>
      </c>
      <c r="AC11" s="252" t="s">
        <v>385</v>
      </c>
      <c r="AD11" s="268" t="s">
        <v>415</v>
      </c>
    </row>
    <row r="12" spans="1:30" ht="60" x14ac:dyDescent="0.25">
      <c r="A12" s="309"/>
      <c r="B12" s="124" t="s">
        <v>39</v>
      </c>
      <c r="C12" s="125" t="s">
        <v>149</v>
      </c>
      <c r="D12" s="126" t="s">
        <v>150</v>
      </c>
      <c r="E12" s="126" t="s">
        <v>122</v>
      </c>
      <c r="F12" s="127" t="s">
        <v>147</v>
      </c>
      <c r="G12" s="126" t="s">
        <v>148</v>
      </c>
      <c r="H12" s="137"/>
      <c r="I12" s="134"/>
      <c r="J12" s="134"/>
      <c r="K12" s="134"/>
      <c r="L12" s="135">
        <f t="shared" si="0"/>
        <v>0</v>
      </c>
      <c r="M12" s="135">
        <v>1</v>
      </c>
      <c r="N12" s="135">
        <v>0.1111</v>
      </c>
      <c r="O12" s="135">
        <f t="shared" si="1"/>
        <v>0</v>
      </c>
      <c r="P12" s="135">
        <f t="shared" si="2"/>
        <v>0</v>
      </c>
      <c r="Q12" s="136"/>
      <c r="R12" s="250"/>
      <c r="S12" s="251">
        <v>0</v>
      </c>
      <c r="T12" s="250"/>
      <c r="U12" s="251">
        <v>0</v>
      </c>
      <c r="V12" s="250"/>
      <c r="W12" s="251">
        <v>1</v>
      </c>
      <c r="X12" s="250"/>
      <c r="Y12" s="251">
        <v>1</v>
      </c>
      <c r="Z12" s="250">
        <f t="shared" si="3"/>
        <v>0</v>
      </c>
      <c r="AA12" s="250">
        <f t="shared" si="4"/>
        <v>2</v>
      </c>
      <c r="AB12" s="252">
        <f t="shared" si="5"/>
        <v>0</v>
      </c>
      <c r="AC12" s="252" t="s">
        <v>385</v>
      </c>
      <c r="AD12" s="268" t="s">
        <v>415</v>
      </c>
    </row>
    <row r="13" spans="1:30" ht="75" customHeight="1" thickBot="1" x14ac:dyDescent="0.3">
      <c r="A13" s="139" t="s">
        <v>151</v>
      </c>
      <c r="B13" s="124" t="s">
        <v>43</v>
      </c>
      <c r="C13" s="125" t="s">
        <v>152</v>
      </c>
      <c r="D13" s="126" t="s">
        <v>153</v>
      </c>
      <c r="E13" s="126" t="s">
        <v>154</v>
      </c>
      <c r="F13" s="127" t="s">
        <v>155</v>
      </c>
      <c r="G13" s="126" t="s">
        <v>156</v>
      </c>
      <c r="H13" s="140"/>
      <c r="I13" s="141"/>
      <c r="J13" s="141"/>
      <c r="K13" s="141"/>
      <c r="L13" s="142">
        <f t="shared" si="0"/>
        <v>0</v>
      </c>
      <c r="M13" s="142">
        <v>1</v>
      </c>
      <c r="N13" s="142">
        <v>0.1111</v>
      </c>
      <c r="O13" s="142">
        <f t="shared" si="1"/>
        <v>0</v>
      </c>
      <c r="P13" s="142">
        <f t="shared" si="2"/>
        <v>0</v>
      </c>
      <c r="Q13" s="143"/>
      <c r="R13" s="250"/>
      <c r="S13" s="251">
        <v>0</v>
      </c>
      <c r="T13" s="250"/>
      <c r="U13" s="251">
        <v>0</v>
      </c>
      <c r="V13" s="250"/>
      <c r="W13" s="251">
        <v>1</v>
      </c>
      <c r="X13" s="250"/>
      <c r="Y13" s="251">
        <v>1</v>
      </c>
      <c r="Z13" s="250">
        <f t="shared" si="3"/>
        <v>0</v>
      </c>
      <c r="AA13" s="250">
        <f t="shared" si="4"/>
        <v>2</v>
      </c>
      <c r="AB13" s="252">
        <f t="shared" si="5"/>
        <v>0</v>
      </c>
      <c r="AC13" s="252" t="s">
        <v>385</v>
      </c>
      <c r="AD13" s="268" t="s">
        <v>415</v>
      </c>
    </row>
    <row r="14" spans="1:30" ht="15.75" customHeight="1" x14ac:dyDescent="0.25">
      <c r="P14" s="144">
        <f>SUM(P4:P13)</f>
        <v>0</v>
      </c>
      <c r="AB14" s="265">
        <f>AVERAGE(AB4:AB13)</f>
        <v>0.20833333333333331</v>
      </c>
      <c r="AC14" s="265"/>
      <c r="AD14" s="282" t="e">
        <f>AVERAGE(AD5:AD10)*0.25</f>
        <v>#DIV/0!</v>
      </c>
    </row>
    <row r="15" spans="1:30" x14ac:dyDescent="0.25">
      <c r="A15" s="145"/>
    </row>
  </sheetData>
  <autoFilter ref="R3:S14"/>
  <mergeCells count="16">
    <mergeCell ref="AD2:AD3"/>
    <mergeCell ref="AC2:AC3"/>
    <mergeCell ref="A11:A12"/>
    <mergeCell ref="A1:Q1"/>
    <mergeCell ref="A2:G2"/>
    <mergeCell ref="H2:Q2"/>
    <mergeCell ref="B3:C3"/>
    <mergeCell ref="A4:A7"/>
    <mergeCell ref="A8:A10"/>
    <mergeCell ref="AA2:AA3"/>
    <mergeCell ref="AB2:AB3"/>
    <mergeCell ref="R2:S2"/>
    <mergeCell ref="T2:U2"/>
    <mergeCell ref="V2:W2"/>
    <mergeCell ref="X2:Y2"/>
    <mergeCell ref="Z2:Z3"/>
  </mergeCells>
  <conditionalFormatting sqref="L4:L13">
    <cfRule type="iconSet" priority="11">
      <iconSet iconSet="3Symbols">
        <cfvo type="percent" val="0"/>
        <cfvo type="percent" val="75"/>
        <cfvo type="percent" val="91"/>
      </iconSet>
    </cfRule>
    <cfRule type="dataBar" priority="12">
      <dataBar>
        <cfvo type="min"/>
        <cfvo type="max"/>
        <color rgb="FF63C384"/>
      </dataBar>
      <extLst>
        <ext xmlns:x14="http://schemas.microsoft.com/office/spreadsheetml/2009/9/main" uri="{B025F937-C7B1-47D3-B67F-A62EFF666E3E}">
          <x14:id>{8FD9F36A-DCC0-46E3-B2BD-297535247C34}</x14:id>
        </ext>
      </extLst>
    </cfRule>
  </conditionalFormatting>
  <conditionalFormatting sqref="AB4 AD4 AB5:AC13">
    <cfRule type="cellIs" dxfId="34" priority="10" operator="equal">
      <formula>1</formula>
    </cfRule>
  </conditionalFormatting>
  <conditionalFormatting sqref="AD5">
    <cfRule type="cellIs" dxfId="33" priority="9" operator="equal">
      <formula>1</formula>
    </cfRule>
  </conditionalFormatting>
  <conditionalFormatting sqref="AD8 AD10">
    <cfRule type="cellIs" dxfId="32" priority="7" operator="equal">
      <formula>1</formula>
    </cfRule>
  </conditionalFormatting>
  <conditionalFormatting sqref="AD7">
    <cfRule type="cellIs" dxfId="31" priority="6" operator="equal">
      <formula>1</formula>
    </cfRule>
  </conditionalFormatting>
  <conditionalFormatting sqref="AD6">
    <cfRule type="cellIs" dxfId="13" priority="4" operator="equal">
      <formula>1</formula>
    </cfRule>
  </conditionalFormatting>
  <conditionalFormatting sqref="AD9">
    <cfRule type="cellIs" dxfId="11" priority="3" operator="equal">
      <formula>1</formula>
    </cfRule>
  </conditionalFormatting>
  <conditionalFormatting sqref="AD11">
    <cfRule type="cellIs" dxfId="9" priority="2" operator="equal">
      <formula>1</formula>
    </cfRule>
  </conditionalFormatting>
  <conditionalFormatting sqref="AD12:AD13">
    <cfRule type="cellIs" dxfId="7" priority="1" operator="equal">
      <formula>1</formula>
    </cfRule>
  </conditionalFormatting>
  <printOptions horizontalCentered="1"/>
  <pageMargins left="0.70866141732283472" right="0.70866141732283472" top="0.55118110236220474" bottom="0.35433070866141736" header="0.31496062992125984" footer="0.31496062992125984"/>
  <pageSetup scale="59" orientation="landscape" r:id="rId1"/>
  <headerFooter>
    <oddFooter>Página &amp;P</oddFooter>
  </headerFooter>
  <extLst>
    <ext xmlns:x14="http://schemas.microsoft.com/office/spreadsheetml/2009/9/main" uri="{78C0D931-6437-407d-A8EE-F0AAD7539E65}">
      <x14:conditionalFormattings>
        <x14:conditionalFormatting xmlns:xm="http://schemas.microsoft.com/office/excel/2006/main">
          <x14:cfRule type="dataBar" id="{8FD9F36A-DCC0-46E3-B2BD-297535247C34}">
            <x14:dataBar minLength="0" maxLength="100" border="1" negativeBarBorderColorSameAsPositive="0">
              <x14:cfvo type="autoMin"/>
              <x14:cfvo type="autoMax"/>
              <x14:borderColor rgb="FF63C384"/>
              <x14:negativeFillColor rgb="FFFF0000"/>
              <x14:negativeBorderColor rgb="FFFF0000"/>
              <x14:axisColor rgb="FF000000"/>
            </x14:dataBar>
          </x14:cfRule>
          <xm:sqref>L4:L13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U47"/>
  <sheetViews>
    <sheetView zoomScale="80" zoomScaleNormal="80" workbookViewId="0">
      <selection sqref="A1:U30"/>
    </sheetView>
  </sheetViews>
  <sheetFormatPr baseColWidth="10" defaultRowHeight="15" x14ac:dyDescent="0.25"/>
  <cols>
    <col min="1" max="1" width="22" style="150" customWidth="1"/>
    <col min="2" max="2" width="4.42578125" style="147" bestFit="1" customWidth="1"/>
    <col min="3" max="3" width="30.42578125" style="147" customWidth="1"/>
    <col min="4" max="4" width="26.5703125" style="147" customWidth="1"/>
    <col min="5" max="5" width="14.85546875" style="147" customWidth="1"/>
    <col min="6" max="6" width="35.85546875" style="149" customWidth="1"/>
    <col min="7" max="7" width="20.42578125" style="149" customWidth="1"/>
    <col min="8" max="8" width="41" style="148" customWidth="1"/>
    <col min="9" max="10" width="0" style="147" hidden="1" customWidth="1"/>
    <col min="11" max="16" width="11.42578125" style="147" hidden="1" customWidth="1"/>
    <col min="17" max="18" width="0" style="147" hidden="1" customWidth="1"/>
    <col min="19" max="19" width="17.140625" style="147" hidden="1" customWidth="1"/>
    <col min="20" max="20" width="54.5703125" style="147" hidden="1" customWidth="1"/>
    <col min="21" max="21" width="55.7109375" style="283" customWidth="1"/>
    <col min="22" max="16384" width="11.42578125" style="147"/>
  </cols>
  <sheetData>
    <row r="1" spans="1:21" ht="19.5" thickBot="1" x14ac:dyDescent="0.35">
      <c r="A1" s="366" t="s">
        <v>254</v>
      </c>
      <c r="B1" s="366"/>
      <c r="C1" s="366"/>
      <c r="D1" s="366"/>
      <c r="E1" s="366"/>
      <c r="F1" s="366"/>
      <c r="G1" s="366"/>
      <c r="H1" s="366"/>
    </row>
    <row r="2" spans="1:21" ht="16.5" thickBot="1" x14ac:dyDescent="0.3">
      <c r="A2" s="367" t="s">
        <v>253</v>
      </c>
      <c r="B2" s="368"/>
      <c r="C2" s="368"/>
      <c r="D2" s="368"/>
      <c r="E2" s="368"/>
      <c r="F2" s="368"/>
      <c r="G2" s="368"/>
      <c r="H2" s="369"/>
      <c r="I2" s="304" t="s">
        <v>315</v>
      </c>
      <c r="J2" s="305"/>
      <c r="K2" s="304" t="s">
        <v>316</v>
      </c>
      <c r="L2" s="305"/>
      <c r="M2" s="304" t="s">
        <v>317</v>
      </c>
      <c r="N2" s="305"/>
      <c r="O2" s="304" t="s">
        <v>318</v>
      </c>
      <c r="P2" s="305"/>
      <c r="Q2" s="296" t="s">
        <v>321</v>
      </c>
      <c r="R2" s="296" t="s">
        <v>14</v>
      </c>
      <c r="S2" s="298" t="s">
        <v>322</v>
      </c>
      <c r="T2" s="354" t="s">
        <v>336</v>
      </c>
      <c r="U2" s="354" t="s">
        <v>379</v>
      </c>
    </row>
    <row r="3" spans="1:21" ht="34.5" customHeight="1" thickBot="1" x14ac:dyDescent="0.3">
      <c r="A3" s="227" t="s">
        <v>3</v>
      </c>
      <c r="B3" s="377" t="s">
        <v>252</v>
      </c>
      <c r="C3" s="378"/>
      <c r="D3" s="226" t="s">
        <v>5</v>
      </c>
      <c r="E3" s="225" t="s">
        <v>8</v>
      </c>
      <c r="F3" s="224" t="s">
        <v>111</v>
      </c>
      <c r="G3" s="223" t="s">
        <v>251</v>
      </c>
      <c r="H3" s="222" t="s">
        <v>7</v>
      </c>
      <c r="I3" s="253" t="s">
        <v>319</v>
      </c>
      <c r="J3" s="253" t="s">
        <v>320</v>
      </c>
      <c r="K3" s="253" t="s">
        <v>319</v>
      </c>
      <c r="L3" s="253" t="s">
        <v>320</v>
      </c>
      <c r="M3" s="253" t="s">
        <v>319</v>
      </c>
      <c r="N3" s="253" t="s">
        <v>320</v>
      </c>
      <c r="O3" s="253" t="s">
        <v>319</v>
      </c>
      <c r="P3" s="253" t="s">
        <v>320</v>
      </c>
      <c r="Q3" s="297"/>
      <c r="R3" s="297"/>
      <c r="S3" s="299"/>
      <c r="T3" s="354"/>
      <c r="U3" s="354"/>
    </row>
    <row r="4" spans="1:21" ht="186.75" customHeight="1" x14ac:dyDescent="0.25">
      <c r="A4" s="372" t="s">
        <v>250</v>
      </c>
      <c r="B4" s="221" t="s">
        <v>20</v>
      </c>
      <c r="C4" s="208" t="s">
        <v>249</v>
      </c>
      <c r="D4" s="218" t="s">
        <v>248</v>
      </c>
      <c r="E4" s="220">
        <v>43342</v>
      </c>
      <c r="F4" s="219" t="s">
        <v>247</v>
      </c>
      <c r="G4" s="218" t="s">
        <v>246</v>
      </c>
      <c r="H4" s="217" t="s">
        <v>245</v>
      </c>
      <c r="I4" s="252">
        <v>0.2</v>
      </c>
      <c r="J4" s="251">
        <v>0</v>
      </c>
      <c r="K4" s="250"/>
      <c r="L4" s="251">
        <v>0</v>
      </c>
      <c r="M4" s="250"/>
      <c r="N4" s="251">
        <v>1</v>
      </c>
      <c r="O4" s="250"/>
      <c r="P4" s="251">
        <v>0</v>
      </c>
      <c r="Q4" s="250">
        <f>I4+K4+M4+O4</f>
        <v>0.2</v>
      </c>
      <c r="R4" s="250">
        <f>J4+L4+N4+P4</f>
        <v>1</v>
      </c>
      <c r="S4" s="252">
        <f>Q4/R4</f>
        <v>0.2</v>
      </c>
      <c r="T4" s="271" t="s">
        <v>345</v>
      </c>
      <c r="U4" s="271" t="s">
        <v>416</v>
      </c>
    </row>
    <row r="5" spans="1:21" ht="104.25" customHeight="1" x14ac:dyDescent="0.25">
      <c r="A5" s="373"/>
      <c r="B5" s="370" t="s">
        <v>119</v>
      </c>
      <c r="C5" s="375" t="s">
        <v>244</v>
      </c>
      <c r="D5" s="375" t="s">
        <v>243</v>
      </c>
      <c r="E5" s="216">
        <v>43190</v>
      </c>
      <c r="F5" s="177" t="s">
        <v>242</v>
      </c>
      <c r="G5" s="176" t="s">
        <v>241</v>
      </c>
      <c r="H5" s="204" t="s">
        <v>240</v>
      </c>
      <c r="I5" s="286">
        <v>0</v>
      </c>
      <c r="J5" s="251">
        <v>1</v>
      </c>
      <c r="K5" s="250"/>
      <c r="L5" s="251">
        <v>0</v>
      </c>
      <c r="M5" s="250"/>
      <c r="N5" s="251">
        <v>0</v>
      </c>
      <c r="O5" s="250"/>
      <c r="P5" s="251">
        <v>0</v>
      </c>
      <c r="Q5" s="250">
        <f t="shared" ref="Q5:Q30" si="0">I5+K5+M5+O5</f>
        <v>0</v>
      </c>
      <c r="R5" s="250">
        <f t="shared" ref="R5:R30" si="1">J5+L5+N5+P5</f>
        <v>1</v>
      </c>
      <c r="S5" s="252">
        <f t="shared" ref="S5:S30" si="2">Q5/R5</f>
        <v>0</v>
      </c>
      <c r="T5" s="271" t="s">
        <v>367</v>
      </c>
      <c r="U5" s="271" t="s">
        <v>417</v>
      </c>
    </row>
    <row r="6" spans="1:21" ht="113.25" customHeight="1" thickBot="1" x14ac:dyDescent="0.3">
      <c r="A6" s="374"/>
      <c r="B6" s="371"/>
      <c r="C6" s="376"/>
      <c r="D6" s="376"/>
      <c r="E6" s="215">
        <v>43132</v>
      </c>
      <c r="F6" s="214" t="s">
        <v>239</v>
      </c>
      <c r="G6" s="213" t="s">
        <v>168</v>
      </c>
      <c r="H6" s="212" t="s">
        <v>118</v>
      </c>
      <c r="I6" s="250">
        <v>1</v>
      </c>
      <c r="J6" s="251">
        <v>1</v>
      </c>
      <c r="K6" s="250"/>
      <c r="L6" s="251">
        <v>0</v>
      </c>
      <c r="M6" s="250"/>
      <c r="N6" s="251">
        <v>0</v>
      </c>
      <c r="O6" s="250"/>
      <c r="P6" s="251">
        <v>0</v>
      </c>
      <c r="Q6" s="250">
        <f t="shared" si="0"/>
        <v>1</v>
      </c>
      <c r="R6" s="250">
        <f t="shared" si="1"/>
        <v>1</v>
      </c>
      <c r="S6" s="252">
        <f t="shared" si="2"/>
        <v>1</v>
      </c>
      <c r="T6" s="272" t="s">
        <v>368</v>
      </c>
      <c r="U6" s="271" t="s">
        <v>418</v>
      </c>
    </row>
    <row r="7" spans="1:21" ht="109.5" customHeight="1" x14ac:dyDescent="0.25">
      <c r="A7" s="406" t="s">
        <v>238</v>
      </c>
      <c r="B7" s="211" t="s">
        <v>26</v>
      </c>
      <c r="C7" s="210" t="s">
        <v>237</v>
      </c>
      <c r="D7" s="208" t="s">
        <v>236</v>
      </c>
      <c r="E7" s="209" t="s">
        <v>235</v>
      </c>
      <c r="F7" s="208" t="s">
        <v>234</v>
      </c>
      <c r="G7" s="207" t="s">
        <v>171</v>
      </c>
      <c r="H7" s="206" t="s">
        <v>118</v>
      </c>
      <c r="I7" s="250">
        <v>1</v>
      </c>
      <c r="J7" s="251">
        <v>0</v>
      </c>
      <c r="K7" s="250"/>
      <c r="L7" s="251">
        <v>1</v>
      </c>
      <c r="M7" s="250"/>
      <c r="N7" s="251">
        <v>1</v>
      </c>
      <c r="O7" s="250"/>
      <c r="P7" s="251">
        <v>2</v>
      </c>
      <c r="Q7" s="250">
        <f t="shared" si="0"/>
        <v>1</v>
      </c>
      <c r="R7" s="250">
        <f t="shared" si="1"/>
        <v>4</v>
      </c>
      <c r="S7" s="252">
        <f t="shared" si="2"/>
        <v>0.25</v>
      </c>
      <c r="T7" s="271" t="s">
        <v>346</v>
      </c>
      <c r="U7" s="271" t="s">
        <v>419</v>
      </c>
    </row>
    <row r="8" spans="1:21" ht="220.5" customHeight="1" x14ac:dyDescent="0.25">
      <c r="A8" s="396"/>
      <c r="B8" s="399" t="s">
        <v>31</v>
      </c>
      <c r="C8" s="401" t="s">
        <v>233</v>
      </c>
      <c r="D8" s="407" t="s">
        <v>232</v>
      </c>
      <c r="E8" s="196">
        <v>43190</v>
      </c>
      <c r="F8" s="205" t="s">
        <v>231</v>
      </c>
      <c r="G8" s="202" t="s">
        <v>229</v>
      </c>
      <c r="H8" s="204" t="s">
        <v>228</v>
      </c>
      <c r="I8" s="287">
        <v>0.25</v>
      </c>
      <c r="J8" s="251">
        <v>1</v>
      </c>
      <c r="K8" s="250"/>
      <c r="L8" s="251">
        <v>0</v>
      </c>
      <c r="M8" s="250"/>
      <c r="N8" s="251">
        <v>0</v>
      </c>
      <c r="O8" s="250"/>
      <c r="P8" s="251">
        <v>0</v>
      </c>
      <c r="Q8" s="252">
        <f t="shared" si="0"/>
        <v>0.25</v>
      </c>
      <c r="R8" s="250">
        <f t="shared" si="1"/>
        <v>1</v>
      </c>
      <c r="S8" s="252">
        <f t="shared" si="2"/>
        <v>0.25</v>
      </c>
      <c r="T8" s="271" t="s">
        <v>347</v>
      </c>
      <c r="U8" s="417" t="s">
        <v>420</v>
      </c>
    </row>
    <row r="9" spans="1:21" ht="89.25" customHeight="1" x14ac:dyDescent="0.25">
      <c r="A9" s="396"/>
      <c r="B9" s="399"/>
      <c r="C9" s="401"/>
      <c r="D9" s="407"/>
      <c r="E9" s="196">
        <v>43343</v>
      </c>
      <c r="F9" s="203" t="s">
        <v>230</v>
      </c>
      <c r="G9" s="202" t="s">
        <v>229</v>
      </c>
      <c r="H9" s="204" t="s">
        <v>228</v>
      </c>
      <c r="I9" s="250">
        <v>0</v>
      </c>
      <c r="J9" s="251">
        <v>0</v>
      </c>
      <c r="K9" s="250"/>
      <c r="L9" s="251">
        <v>0</v>
      </c>
      <c r="M9" s="250"/>
      <c r="N9" s="251">
        <v>1</v>
      </c>
      <c r="O9" s="250"/>
      <c r="P9" s="251">
        <v>0</v>
      </c>
      <c r="Q9" s="250">
        <f t="shared" si="0"/>
        <v>0</v>
      </c>
      <c r="R9" s="250">
        <f t="shared" si="1"/>
        <v>1</v>
      </c>
      <c r="S9" s="252">
        <f t="shared" si="2"/>
        <v>0</v>
      </c>
      <c r="T9" s="271" t="s">
        <v>348</v>
      </c>
      <c r="U9" s="268" t="s">
        <v>421</v>
      </c>
    </row>
    <row r="10" spans="1:21" ht="111" customHeight="1" x14ac:dyDescent="0.25">
      <c r="A10" s="396"/>
      <c r="B10" s="399"/>
      <c r="C10" s="401"/>
      <c r="D10" s="407"/>
      <c r="E10" s="196">
        <v>43281</v>
      </c>
      <c r="F10" s="203" t="s">
        <v>227</v>
      </c>
      <c r="G10" s="202" t="s">
        <v>171</v>
      </c>
      <c r="H10" s="175" t="s">
        <v>118</v>
      </c>
      <c r="I10" s="250">
        <v>0</v>
      </c>
      <c r="J10" s="251">
        <v>0</v>
      </c>
      <c r="K10" s="250"/>
      <c r="L10" s="251">
        <v>1</v>
      </c>
      <c r="M10" s="250"/>
      <c r="N10" s="251">
        <v>0</v>
      </c>
      <c r="O10" s="250"/>
      <c r="P10" s="251">
        <v>0</v>
      </c>
      <c r="Q10" s="250">
        <f t="shared" si="0"/>
        <v>0</v>
      </c>
      <c r="R10" s="250">
        <f t="shared" si="1"/>
        <v>1</v>
      </c>
      <c r="S10" s="252">
        <f t="shared" si="2"/>
        <v>0</v>
      </c>
      <c r="T10" s="271" t="s">
        <v>349</v>
      </c>
      <c r="U10" s="268" t="s">
        <v>422</v>
      </c>
    </row>
    <row r="11" spans="1:21" ht="98.25" customHeight="1" x14ac:dyDescent="0.25">
      <c r="A11" s="396"/>
      <c r="B11" s="399"/>
      <c r="C11" s="401"/>
      <c r="D11" s="407"/>
      <c r="E11" s="196">
        <v>43403</v>
      </c>
      <c r="F11" s="203" t="s">
        <v>226</v>
      </c>
      <c r="G11" s="202" t="s">
        <v>225</v>
      </c>
      <c r="H11" s="204" t="s">
        <v>224</v>
      </c>
      <c r="I11" s="250">
        <v>0</v>
      </c>
      <c r="J11" s="251">
        <v>0</v>
      </c>
      <c r="K11" s="250"/>
      <c r="L11" s="251">
        <v>0</v>
      </c>
      <c r="M11" s="250"/>
      <c r="N11" s="251">
        <v>0</v>
      </c>
      <c r="O11" s="250"/>
      <c r="P11" s="251">
        <v>1</v>
      </c>
      <c r="Q11" s="250">
        <f t="shared" si="0"/>
        <v>0</v>
      </c>
      <c r="R11" s="250">
        <f t="shared" si="1"/>
        <v>1</v>
      </c>
      <c r="S11" s="252">
        <f t="shared" si="2"/>
        <v>0</v>
      </c>
      <c r="T11" s="271" t="s">
        <v>350</v>
      </c>
      <c r="U11" s="268" t="s">
        <v>423</v>
      </c>
    </row>
    <row r="12" spans="1:21" ht="106.5" customHeight="1" x14ac:dyDescent="0.25">
      <c r="A12" s="396"/>
      <c r="B12" s="399"/>
      <c r="C12" s="401"/>
      <c r="D12" s="407"/>
      <c r="E12" s="196">
        <v>43434</v>
      </c>
      <c r="F12" s="203" t="s">
        <v>223</v>
      </c>
      <c r="G12" s="202" t="s">
        <v>161</v>
      </c>
      <c r="H12" s="175" t="s">
        <v>118</v>
      </c>
      <c r="I12" s="252">
        <v>0.25</v>
      </c>
      <c r="J12" s="251">
        <v>0</v>
      </c>
      <c r="K12" s="250"/>
      <c r="L12" s="251">
        <v>0</v>
      </c>
      <c r="M12" s="250"/>
      <c r="N12" s="251">
        <v>0</v>
      </c>
      <c r="O12" s="250"/>
      <c r="P12" s="251">
        <v>1</v>
      </c>
      <c r="Q12" s="252">
        <f t="shared" si="0"/>
        <v>0.25</v>
      </c>
      <c r="R12" s="250">
        <f t="shared" si="1"/>
        <v>1</v>
      </c>
      <c r="S12" s="252">
        <f t="shared" si="2"/>
        <v>0.25</v>
      </c>
      <c r="T12" s="271" t="s">
        <v>351</v>
      </c>
      <c r="U12" s="271" t="s">
        <v>380</v>
      </c>
    </row>
    <row r="13" spans="1:21" ht="76.5" customHeight="1" thickBot="1" x14ac:dyDescent="0.3">
      <c r="A13" s="397"/>
      <c r="B13" s="201" t="s">
        <v>141</v>
      </c>
      <c r="C13" s="200" t="s">
        <v>222</v>
      </c>
      <c r="D13" s="200" t="s">
        <v>221</v>
      </c>
      <c r="E13" s="199" t="s">
        <v>220</v>
      </c>
      <c r="F13" s="198" t="s">
        <v>219</v>
      </c>
      <c r="G13" s="172" t="s">
        <v>218</v>
      </c>
      <c r="H13" s="171" t="s">
        <v>217</v>
      </c>
      <c r="I13" s="252">
        <v>0.2</v>
      </c>
      <c r="J13" s="263">
        <v>0</v>
      </c>
      <c r="K13" s="252"/>
      <c r="L13" s="263">
        <v>0</v>
      </c>
      <c r="M13" s="252"/>
      <c r="N13" s="263">
        <v>0</v>
      </c>
      <c r="O13" s="252"/>
      <c r="P13" s="263">
        <v>0.8</v>
      </c>
      <c r="Q13" s="252">
        <f t="shared" si="0"/>
        <v>0.2</v>
      </c>
      <c r="R13" s="252">
        <f t="shared" si="1"/>
        <v>0.8</v>
      </c>
      <c r="S13" s="252">
        <f t="shared" si="2"/>
        <v>0.25</v>
      </c>
      <c r="T13" s="273" t="s">
        <v>352</v>
      </c>
      <c r="U13" s="271" t="s">
        <v>424</v>
      </c>
    </row>
    <row r="14" spans="1:21" ht="135" x14ac:dyDescent="0.25">
      <c r="A14" s="403" t="s">
        <v>216</v>
      </c>
      <c r="B14" s="362" t="s">
        <v>36</v>
      </c>
      <c r="C14" s="379" t="s">
        <v>215</v>
      </c>
      <c r="D14" s="364" t="s">
        <v>214</v>
      </c>
      <c r="E14" s="170" t="s">
        <v>323</v>
      </c>
      <c r="F14" s="197" t="s">
        <v>213</v>
      </c>
      <c r="G14" s="169" t="s">
        <v>171</v>
      </c>
      <c r="H14" s="167" t="s">
        <v>118</v>
      </c>
      <c r="I14" s="252">
        <v>0.25</v>
      </c>
      <c r="J14" s="263">
        <v>0.25</v>
      </c>
      <c r="K14" s="252"/>
      <c r="L14" s="263">
        <v>0.25</v>
      </c>
      <c r="M14" s="252"/>
      <c r="N14" s="263">
        <v>0.25</v>
      </c>
      <c r="O14" s="252"/>
      <c r="P14" s="263">
        <v>0.25</v>
      </c>
      <c r="Q14" s="250">
        <f t="shared" si="0"/>
        <v>0.25</v>
      </c>
      <c r="R14" s="252">
        <f t="shared" si="1"/>
        <v>1</v>
      </c>
      <c r="S14" s="252">
        <f t="shared" si="2"/>
        <v>0.25</v>
      </c>
      <c r="T14" s="271" t="s">
        <v>353</v>
      </c>
      <c r="U14" s="408" t="s">
        <v>425</v>
      </c>
    </row>
    <row r="15" spans="1:21" ht="90.75" customHeight="1" x14ac:dyDescent="0.25">
      <c r="A15" s="404"/>
      <c r="B15" s="363"/>
      <c r="C15" s="380"/>
      <c r="D15" s="365"/>
      <c r="E15" s="196" t="s">
        <v>212</v>
      </c>
      <c r="F15" s="195" t="s">
        <v>211</v>
      </c>
      <c r="G15" s="163" t="s">
        <v>171</v>
      </c>
      <c r="H15" s="161" t="s">
        <v>118</v>
      </c>
      <c r="I15" s="252">
        <v>0.25</v>
      </c>
      <c r="J15" s="263">
        <v>0</v>
      </c>
      <c r="K15" s="252"/>
      <c r="L15" s="263">
        <v>0.5</v>
      </c>
      <c r="M15" s="252"/>
      <c r="N15" s="263">
        <v>0.5</v>
      </c>
      <c r="O15" s="252"/>
      <c r="P15" s="263">
        <v>0</v>
      </c>
      <c r="Q15" s="250">
        <f t="shared" si="0"/>
        <v>0.25</v>
      </c>
      <c r="R15" s="252">
        <f t="shared" si="1"/>
        <v>1</v>
      </c>
      <c r="S15" s="252">
        <f t="shared" si="2"/>
        <v>0.25</v>
      </c>
      <c r="T15" s="271" t="s">
        <v>354</v>
      </c>
      <c r="U15" s="409"/>
    </row>
    <row r="16" spans="1:21" ht="54" customHeight="1" x14ac:dyDescent="0.25">
      <c r="A16" s="404"/>
      <c r="B16" s="363"/>
      <c r="C16" s="380"/>
      <c r="D16" s="365"/>
      <c r="E16" s="196" t="s">
        <v>210</v>
      </c>
      <c r="F16" s="195" t="s">
        <v>209</v>
      </c>
      <c r="G16" s="163" t="s">
        <v>171</v>
      </c>
      <c r="H16" s="161" t="s">
        <v>118</v>
      </c>
      <c r="I16" s="252">
        <v>0.1</v>
      </c>
      <c r="J16" s="263">
        <v>0</v>
      </c>
      <c r="K16" s="252"/>
      <c r="L16" s="263">
        <v>0</v>
      </c>
      <c r="M16" s="252"/>
      <c r="N16" s="263">
        <v>0</v>
      </c>
      <c r="O16" s="252"/>
      <c r="P16" s="263">
        <v>1</v>
      </c>
      <c r="Q16" s="250">
        <f t="shared" si="0"/>
        <v>0.1</v>
      </c>
      <c r="R16" s="252">
        <f t="shared" si="1"/>
        <v>1</v>
      </c>
      <c r="S16" s="252">
        <f t="shared" si="2"/>
        <v>0.1</v>
      </c>
      <c r="T16" s="271" t="s">
        <v>355</v>
      </c>
      <c r="U16" s="271" t="s">
        <v>381</v>
      </c>
    </row>
    <row r="17" spans="1:21" ht="178.5" customHeight="1" x14ac:dyDescent="0.25">
      <c r="A17" s="404"/>
      <c r="B17" s="194" t="s">
        <v>39</v>
      </c>
      <c r="C17" s="162" t="s">
        <v>208</v>
      </c>
      <c r="D17" s="365"/>
      <c r="E17" s="164">
        <v>43464</v>
      </c>
      <c r="F17" s="162" t="s">
        <v>207</v>
      </c>
      <c r="G17" s="162" t="s">
        <v>206</v>
      </c>
      <c r="H17" s="161" t="s">
        <v>194</v>
      </c>
      <c r="I17" s="252">
        <v>0.25</v>
      </c>
      <c r="J17" s="263">
        <v>0</v>
      </c>
      <c r="K17" s="252"/>
      <c r="L17" s="263">
        <v>0</v>
      </c>
      <c r="M17" s="252"/>
      <c r="N17" s="263">
        <v>0</v>
      </c>
      <c r="O17" s="252"/>
      <c r="P17" s="263">
        <v>1</v>
      </c>
      <c r="Q17" s="252">
        <f t="shared" si="0"/>
        <v>0.25</v>
      </c>
      <c r="R17" s="252">
        <f t="shared" si="1"/>
        <v>1</v>
      </c>
      <c r="S17" s="252">
        <f t="shared" si="2"/>
        <v>0.25</v>
      </c>
      <c r="T17" s="271" t="s">
        <v>356</v>
      </c>
      <c r="U17" s="271" t="s">
        <v>426</v>
      </c>
    </row>
    <row r="18" spans="1:21" ht="176.25" customHeight="1" x14ac:dyDescent="0.25">
      <c r="A18" s="404"/>
      <c r="B18" s="194" t="s">
        <v>205</v>
      </c>
      <c r="C18" s="193" t="s">
        <v>204</v>
      </c>
      <c r="D18" s="381" t="s">
        <v>203</v>
      </c>
      <c r="E18" s="381" t="s">
        <v>202</v>
      </c>
      <c r="F18" s="163" t="s">
        <v>201</v>
      </c>
      <c r="G18" s="163" t="s">
        <v>195</v>
      </c>
      <c r="H18" s="192" t="s">
        <v>194</v>
      </c>
      <c r="I18" s="252">
        <v>0.25</v>
      </c>
      <c r="J18" s="263">
        <v>0.25</v>
      </c>
      <c r="K18" s="252"/>
      <c r="L18" s="263">
        <v>0.25</v>
      </c>
      <c r="M18" s="252"/>
      <c r="N18" s="263">
        <v>0.25</v>
      </c>
      <c r="O18" s="252"/>
      <c r="P18" s="263">
        <v>0.25</v>
      </c>
      <c r="Q18" s="250">
        <f t="shared" ref="Q18:Q19" si="3">I18+K18+M18+O18</f>
        <v>0.25</v>
      </c>
      <c r="R18" s="252">
        <f t="shared" ref="R18:R19" si="4">J18+L18+N18+P18</f>
        <v>1</v>
      </c>
      <c r="S18" s="252">
        <f t="shared" si="2"/>
        <v>0.25</v>
      </c>
      <c r="T18" s="271" t="s">
        <v>357</v>
      </c>
      <c r="U18" s="408" t="s">
        <v>427</v>
      </c>
    </row>
    <row r="19" spans="1:21" ht="132" customHeight="1" x14ac:dyDescent="0.25">
      <c r="A19" s="404"/>
      <c r="B19" s="191" t="s">
        <v>200</v>
      </c>
      <c r="C19" s="190" t="s">
        <v>199</v>
      </c>
      <c r="D19" s="382"/>
      <c r="E19" s="382"/>
      <c r="F19" s="188" t="s">
        <v>198</v>
      </c>
      <c r="G19" s="163" t="s">
        <v>195</v>
      </c>
      <c r="H19" s="192" t="s">
        <v>194</v>
      </c>
      <c r="I19" s="252">
        <v>0.25</v>
      </c>
      <c r="J19" s="263">
        <v>0.25</v>
      </c>
      <c r="K19" s="252"/>
      <c r="L19" s="263">
        <v>0.25</v>
      </c>
      <c r="M19" s="252"/>
      <c r="N19" s="263">
        <v>0.25</v>
      </c>
      <c r="O19" s="252"/>
      <c r="P19" s="263">
        <v>0.25</v>
      </c>
      <c r="Q19" s="250">
        <f t="shared" si="3"/>
        <v>0.25</v>
      </c>
      <c r="R19" s="252">
        <f t="shared" si="4"/>
        <v>1</v>
      </c>
      <c r="S19" s="252">
        <f t="shared" si="2"/>
        <v>0.25</v>
      </c>
      <c r="T19" s="271" t="s">
        <v>358</v>
      </c>
      <c r="U19" s="409"/>
    </row>
    <row r="20" spans="1:21" ht="138" customHeight="1" x14ac:dyDescent="0.25">
      <c r="A20" s="404"/>
      <c r="B20" s="191" t="s">
        <v>193</v>
      </c>
      <c r="C20" s="190" t="s">
        <v>196</v>
      </c>
      <c r="D20" s="188" t="s">
        <v>197</v>
      </c>
      <c r="E20" s="189">
        <v>43281</v>
      </c>
      <c r="F20" s="188" t="s">
        <v>196</v>
      </c>
      <c r="G20" s="188" t="s">
        <v>195</v>
      </c>
      <c r="H20" s="187" t="s">
        <v>194</v>
      </c>
      <c r="I20" s="250">
        <v>0</v>
      </c>
      <c r="J20" s="251">
        <v>0</v>
      </c>
      <c r="K20" s="250"/>
      <c r="L20" s="251">
        <v>1</v>
      </c>
      <c r="M20" s="250"/>
      <c r="N20" s="251">
        <v>0</v>
      </c>
      <c r="O20" s="250"/>
      <c r="P20" s="251">
        <v>0</v>
      </c>
      <c r="Q20" s="250">
        <f t="shared" si="0"/>
        <v>0</v>
      </c>
      <c r="R20" s="250">
        <f t="shared" si="1"/>
        <v>1</v>
      </c>
      <c r="S20" s="252">
        <f t="shared" si="2"/>
        <v>0</v>
      </c>
      <c r="T20" s="271" t="s">
        <v>369</v>
      </c>
      <c r="U20" s="271" t="s">
        <v>428</v>
      </c>
    </row>
    <row r="21" spans="1:21" ht="159.75" customHeight="1" thickBot="1" x14ac:dyDescent="0.3">
      <c r="A21" s="405"/>
      <c r="B21" s="186" t="s">
        <v>193</v>
      </c>
      <c r="C21" s="185" t="s">
        <v>192</v>
      </c>
      <c r="D21" s="159" t="s">
        <v>191</v>
      </c>
      <c r="E21" s="184">
        <v>43434</v>
      </c>
      <c r="F21" s="159" t="s">
        <v>190</v>
      </c>
      <c r="G21" s="159" t="s">
        <v>189</v>
      </c>
      <c r="H21" s="183" t="s">
        <v>188</v>
      </c>
      <c r="I21" s="277">
        <v>3</v>
      </c>
      <c r="J21" s="251">
        <v>0</v>
      </c>
      <c r="K21" s="250"/>
      <c r="L21" s="251">
        <v>0</v>
      </c>
      <c r="M21" s="250"/>
      <c r="N21" s="251">
        <v>0</v>
      </c>
      <c r="O21" s="250"/>
      <c r="P21" s="251">
        <v>12</v>
      </c>
      <c r="Q21" s="250">
        <f t="shared" si="0"/>
        <v>3</v>
      </c>
      <c r="R21" s="250">
        <f t="shared" si="1"/>
        <v>12</v>
      </c>
      <c r="S21" s="252">
        <f t="shared" si="2"/>
        <v>0.25</v>
      </c>
      <c r="T21" s="271" t="s">
        <v>370</v>
      </c>
      <c r="U21" s="271" t="s">
        <v>429</v>
      </c>
    </row>
    <row r="22" spans="1:21" ht="123" customHeight="1" x14ac:dyDescent="0.25">
      <c r="A22" s="395" t="s">
        <v>187</v>
      </c>
      <c r="B22" s="398" t="s">
        <v>43</v>
      </c>
      <c r="C22" s="400" t="s">
        <v>186</v>
      </c>
      <c r="D22" s="181" t="s">
        <v>185</v>
      </c>
      <c r="E22" s="182" t="s">
        <v>163</v>
      </c>
      <c r="F22" s="181" t="s">
        <v>184</v>
      </c>
      <c r="G22" s="180" t="s">
        <v>183</v>
      </c>
      <c r="H22" s="179" t="s">
        <v>118</v>
      </c>
      <c r="I22" s="250">
        <v>3</v>
      </c>
      <c r="J22" s="251">
        <v>3</v>
      </c>
      <c r="K22" s="250"/>
      <c r="L22" s="251">
        <v>3</v>
      </c>
      <c r="M22" s="250"/>
      <c r="N22" s="251">
        <v>3</v>
      </c>
      <c r="O22" s="250"/>
      <c r="P22" s="251">
        <v>2</v>
      </c>
      <c r="Q22" s="250">
        <f t="shared" si="0"/>
        <v>3</v>
      </c>
      <c r="R22" s="250">
        <f t="shared" si="1"/>
        <v>11</v>
      </c>
      <c r="S22" s="252">
        <f t="shared" si="2"/>
        <v>0.27272727272727271</v>
      </c>
      <c r="T22" s="271" t="s">
        <v>359</v>
      </c>
      <c r="U22" s="271" t="s">
        <v>430</v>
      </c>
    </row>
    <row r="23" spans="1:21" ht="106.5" customHeight="1" x14ac:dyDescent="0.25">
      <c r="A23" s="396"/>
      <c r="B23" s="399"/>
      <c r="C23" s="401"/>
      <c r="D23" s="177" t="s">
        <v>182</v>
      </c>
      <c r="E23" s="178">
        <v>43296</v>
      </c>
      <c r="F23" s="177" t="s">
        <v>181</v>
      </c>
      <c r="G23" s="176" t="s">
        <v>178</v>
      </c>
      <c r="H23" s="175" t="s">
        <v>177</v>
      </c>
      <c r="I23" s="250">
        <v>0</v>
      </c>
      <c r="J23" s="251">
        <v>0</v>
      </c>
      <c r="K23" s="250"/>
      <c r="L23" s="251">
        <v>1</v>
      </c>
      <c r="M23" s="250"/>
      <c r="N23" s="251">
        <v>0</v>
      </c>
      <c r="O23" s="250"/>
      <c r="P23" s="251">
        <v>1</v>
      </c>
      <c r="Q23" s="250">
        <f t="shared" si="0"/>
        <v>0</v>
      </c>
      <c r="R23" s="250">
        <f t="shared" si="1"/>
        <v>2</v>
      </c>
      <c r="S23" s="252">
        <f t="shared" si="2"/>
        <v>0</v>
      </c>
      <c r="T23" s="271" t="s">
        <v>360</v>
      </c>
      <c r="U23" s="271" t="s">
        <v>382</v>
      </c>
    </row>
    <row r="24" spans="1:21" ht="106.5" customHeight="1" thickBot="1" x14ac:dyDescent="0.3">
      <c r="A24" s="397"/>
      <c r="B24" s="370"/>
      <c r="C24" s="402"/>
      <c r="D24" s="173" t="s">
        <v>180</v>
      </c>
      <c r="E24" s="174">
        <v>43131</v>
      </c>
      <c r="F24" s="173" t="s">
        <v>179</v>
      </c>
      <c r="G24" s="172" t="s">
        <v>178</v>
      </c>
      <c r="H24" s="171" t="s">
        <v>177</v>
      </c>
      <c r="I24" s="250">
        <v>1</v>
      </c>
      <c r="J24" s="251">
        <v>1</v>
      </c>
      <c r="K24" s="250"/>
      <c r="L24" s="251">
        <v>0</v>
      </c>
      <c r="M24" s="250"/>
      <c r="N24" s="251">
        <v>0</v>
      </c>
      <c r="O24" s="250"/>
      <c r="P24" s="251">
        <v>0</v>
      </c>
      <c r="Q24" s="250">
        <f t="shared" si="0"/>
        <v>1</v>
      </c>
      <c r="R24" s="250">
        <f t="shared" si="1"/>
        <v>1</v>
      </c>
      <c r="S24" s="252">
        <f t="shared" si="2"/>
        <v>1</v>
      </c>
      <c r="T24" s="271" t="s">
        <v>361</v>
      </c>
      <c r="U24" s="271" t="s">
        <v>383</v>
      </c>
    </row>
    <row r="25" spans="1:21" ht="66" customHeight="1" x14ac:dyDescent="0.25">
      <c r="A25" s="385" t="s">
        <v>176</v>
      </c>
      <c r="B25" s="362" t="s">
        <v>53</v>
      </c>
      <c r="C25" s="389" t="s">
        <v>175</v>
      </c>
      <c r="D25" s="169" t="s">
        <v>174</v>
      </c>
      <c r="E25" s="170" t="s">
        <v>173</v>
      </c>
      <c r="F25" s="169" t="s">
        <v>172</v>
      </c>
      <c r="G25" s="168" t="s">
        <v>171</v>
      </c>
      <c r="H25" s="167" t="s">
        <v>118</v>
      </c>
      <c r="I25" s="250">
        <v>0</v>
      </c>
      <c r="J25" s="251">
        <v>0</v>
      </c>
      <c r="K25" s="250"/>
      <c r="L25" s="251">
        <v>1</v>
      </c>
      <c r="M25" s="250"/>
      <c r="N25" s="251">
        <v>0</v>
      </c>
      <c r="O25" s="250"/>
      <c r="P25" s="251">
        <v>1</v>
      </c>
      <c r="Q25" s="250">
        <f t="shared" si="0"/>
        <v>0</v>
      </c>
      <c r="R25" s="250">
        <f t="shared" si="1"/>
        <v>2</v>
      </c>
      <c r="S25" s="252">
        <f t="shared" si="2"/>
        <v>0</v>
      </c>
      <c r="T25" s="271" t="s">
        <v>362</v>
      </c>
      <c r="U25" s="271" t="s">
        <v>384</v>
      </c>
    </row>
    <row r="26" spans="1:21" ht="66" customHeight="1" x14ac:dyDescent="0.25">
      <c r="A26" s="386"/>
      <c r="B26" s="393"/>
      <c r="C26" s="390"/>
      <c r="D26" s="165" t="s">
        <v>170</v>
      </c>
      <c r="E26" s="166">
        <v>43189</v>
      </c>
      <c r="F26" s="165" t="s">
        <v>169</v>
      </c>
      <c r="G26" s="165" t="s">
        <v>168</v>
      </c>
      <c r="H26" s="161" t="s">
        <v>118</v>
      </c>
      <c r="I26" s="250">
        <v>1</v>
      </c>
      <c r="J26" s="251">
        <v>1</v>
      </c>
      <c r="K26" s="250"/>
      <c r="L26" s="251">
        <v>0</v>
      </c>
      <c r="M26" s="250"/>
      <c r="N26" s="251">
        <v>0</v>
      </c>
      <c r="O26" s="250"/>
      <c r="P26" s="251">
        <v>0</v>
      </c>
      <c r="Q26" s="250">
        <f t="shared" si="0"/>
        <v>1</v>
      </c>
      <c r="R26" s="250">
        <f t="shared" si="1"/>
        <v>1</v>
      </c>
      <c r="S26" s="252">
        <f t="shared" si="2"/>
        <v>1</v>
      </c>
      <c r="T26" s="271" t="s">
        <v>363</v>
      </c>
      <c r="U26" s="294" t="s">
        <v>401</v>
      </c>
    </row>
    <row r="27" spans="1:21" ht="60" x14ac:dyDescent="0.25">
      <c r="A27" s="386"/>
      <c r="B27" s="393"/>
      <c r="C27" s="390"/>
      <c r="D27" s="165" t="s">
        <v>167</v>
      </c>
      <c r="E27" s="166">
        <v>43403</v>
      </c>
      <c r="F27" s="165" t="s">
        <v>166</v>
      </c>
      <c r="G27" s="165" t="s">
        <v>165</v>
      </c>
      <c r="H27" s="161" t="s">
        <v>118</v>
      </c>
      <c r="I27" s="250">
        <v>0</v>
      </c>
      <c r="J27" s="251">
        <v>0</v>
      </c>
      <c r="K27" s="250"/>
      <c r="L27" s="251">
        <v>0</v>
      </c>
      <c r="M27" s="250"/>
      <c r="N27" s="251">
        <v>0</v>
      </c>
      <c r="O27" s="250"/>
      <c r="P27" s="251">
        <v>1</v>
      </c>
      <c r="Q27" s="250">
        <f t="shared" si="0"/>
        <v>0</v>
      </c>
      <c r="R27" s="250">
        <f t="shared" si="1"/>
        <v>1</v>
      </c>
      <c r="S27" s="252">
        <f t="shared" si="2"/>
        <v>0</v>
      </c>
      <c r="T27" s="271" t="s">
        <v>364</v>
      </c>
      <c r="U27" s="271" t="s">
        <v>384</v>
      </c>
    </row>
    <row r="28" spans="1:21" ht="105" x14ac:dyDescent="0.25">
      <c r="A28" s="387"/>
      <c r="B28" s="363"/>
      <c r="C28" s="391"/>
      <c r="D28" s="383" t="s">
        <v>164</v>
      </c>
      <c r="E28" s="164" t="s">
        <v>163</v>
      </c>
      <c r="F28" s="162" t="s">
        <v>162</v>
      </c>
      <c r="G28" s="162" t="s">
        <v>161</v>
      </c>
      <c r="H28" s="161" t="s">
        <v>118</v>
      </c>
      <c r="I28" s="250">
        <v>3</v>
      </c>
      <c r="J28" s="251">
        <v>3</v>
      </c>
      <c r="K28" s="250"/>
      <c r="L28" s="251">
        <v>3</v>
      </c>
      <c r="M28" s="250"/>
      <c r="N28" s="251">
        <v>3</v>
      </c>
      <c r="O28" s="250"/>
      <c r="P28" s="251">
        <v>2</v>
      </c>
      <c r="Q28" s="250">
        <f t="shared" si="0"/>
        <v>3</v>
      </c>
      <c r="R28" s="250">
        <f t="shared" si="1"/>
        <v>11</v>
      </c>
      <c r="S28" s="252">
        <f t="shared" si="2"/>
        <v>0.27272727272727271</v>
      </c>
      <c r="T28" s="271" t="s">
        <v>359</v>
      </c>
      <c r="U28" s="271" t="s">
        <v>430</v>
      </c>
    </row>
    <row r="29" spans="1:21" ht="105" x14ac:dyDescent="0.25">
      <c r="A29" s="387"/>
      <c r="B29" s="363"/>
      <c r="C29" s="391"/>
      <c r="D29" s="383"/>
      <c r="E29" s="164" t="s">
        <v>159</v>
      </c>
      <c r="F29" s="163" t="s">
        <v>160</v>
      </c>
      <c r="G29" s="162" t="s">
        <v>157</v>
      </c>
      <c r="H29" s="161" t="s">
        <v>123</v>
      </c>
      <c r="I29" s="250">
        <v>1</v>
      </c>
      <c r="J29" s="251">
        <v>1</v>
      </c>
      <c r="K29" s="250"/>
      <c r="L29" s="251">
        <v>0</v>
      </c>
      <c r="M29" s="250"/>
      <c r="N29" s="251">
        <v>1</v>
      </c>
      <c r="O29" s="250"/>
      <c r="P29" s="251">
        <v>0</v>
      </c>
      <c r="Q29" s="250">
        <f t="shared" si="0"/>
        <v>1</v>
      </c>
      <c r="R29" s="250">
        <f t="shared" si="1"/>
        <v>2</v>
      </c>
      <c r="S29" s="252">
        <f t="shared" si="2"/>
        <v>0.5</v>
      </c>
      <c r="T29" s="271" t="s">
        <v>365</v>
      </c>
      <c r="U29" s="271" t="s">
        <v>383</v>
      </c>
    </row>
    <row r="30" spans="1:21" ht="88.5" customHeight="1" thickBot="1" x14ac:dyDescent="0.3">
      <c r="A30" s="388"/>
      <c r="B30" s="394"/>
      <c r="C30" s="392"/>
      <c r="D30" s="384"/>
      <c r="E30" s="160" t="s">
        <v>159</v>
      </c>
      <c r="F30" s="159" t="s">
        <v>158</v>
      </c>
      <c r="G30" s="158" t="s">
        <v>157</v>
      </c>
      <c r="H30" s="157" t="s">
        <v>123</v>
      </c>
      <c r="I30" s="250">
        <v>0</v>
      </c>
      <c r="J30" s="251">
        <v>0</v>
      </c>
      <c r="K30" s="250"/>
      <c r="L30" s="251">
        <v>0</v>
      </c>
      <c r="M30" s="250"/>
      <c r="N30" s="251">
        <v>1</v>
      </c>
      <c r="O30" s="250"/>
      <c r="P30" s="251">
        <v>0</v>
      </c>
      <c r="Q30" s="250">
        <f t="shared" si="0"/>
        <v>0</v>
      </c>
      <c r="R30" s="250">
        <f t="shared" si="1"/>
        <v>1</v>
      </c>
      <c r="S30" s="252">
        <f t="shared" si="2"/>
        <v>0</v>
      </c>
      <c r="T30" s="271" t="s">
        <v>366</v>
      </c>
      <c r="U30" s="271" t="s">
        <v>384</v>
      </c>
    </row>
    <row r="31" spans="1:21" x14ac:dyDescent="0.25">
      <c r="S31" s="266">
        <f>AVERAGE(S4:S30)</f>
        <v>0.25353535353535356</v>
      </c>
      <c r="T31" s="266"/>
      <c r="U31" s="283" t="e">
        <f>AVERAGE(U6:U29)*0.25</f>
        <v>#DIV/0!</v>
      </c>
    </row>
    <row r="32" spans="1:21" x14ac:dyDescent="0.25">
      <c r="U32" s="284">
        <f>AVERAGE(S4:S21)*0.25</f>
        <v>5.2777777777777785E-2</v>
      </c>
    </row>
    <row r="33" spans="3:21" x14ac:dyDescent="0.25">
      <c r="U33" s="285" t="e">
        <f>SUBTOTAL(9,U31:U32)</f>
        <v>#DIV/0!</v>
      </c>
    </row>
    <row r="35" spans="3:21" ht="18.75" x14ac:dyDescent="0.3">
      <c r="C35" s="154"/>
      <c r="D35" s="152"/>
      <c r="E35" s="152"/>
      <c r="F35" s="156"/>
      <c r="G35" s="156"/>
    </row>
    <row r="36" spans="3:21" ht="18.75" x14ac:dyDescent="0.3">
      <c r="C36" s="153"/>
      <c r="D36" s="152"/>
      <c r="E36" s="152"/>
      <c r="F36" s="155"/>
      <c r="G36" s="155"/>
    </row>
    <row r="37" spans="3:21" ht="18.75" x14ac:dyDescent="0.3">
      <c r="C37" s="153"/>
      <c r="D37" s="152"/>
      <c r="E37" s="152"/>
      <c r="F37" s="155"/>
      <c r="G37" s="155"/>
    </row>
    <row r="38" spans="3:21" ht="18.75" x14ac:dyDescent="0.3">
      <c r="C38" s="153"/>
      <c r="D38" s="152"/>
      <c r="E38" s="152"/>
      <c r="F38" s="155"/>
      <c r="G38" s="155"/>
    </row>
    <row r="39" spans="3:21" ht="18.75" x14ac:dyDescent="0.3">
      <c r="C39" s="153"/>
      <c r="D39" s="152"/>
      <c r="E39" s="152"/>
      <c r="F39" s="155"/>
      <c r="G39" s="155"/>
    </row>
    <row r="40" spans="3:21" ht="18.75" x14ac:dyDescent="0.3">
      <c r="C40" s="154"/>
      <c r="D40" s="152"/>
      <c r="E40" s="152"/>
      <c r="F40" s="151"/>
      <c r="G40" s="151"/>
    </row>
    <row r="41" spans="3:21" ht="18.75" x14ac:dyDescent="0.3">
      <c r="C41" s="154"/>
      <c r="D41" s="152"/>
      <c r="E41" s="152"/>
      <c r="F41" s="151"/>
      <c r="G41" s="151"/>
    </row>
    <row r="42" spans="3:21" ht="18.75" x14ac:dyDescent="0.3">
      <c r="C42" s="153"/>
      <c r="D42" s="152"/>
      <c r="E42" s="152"/>
      <c r="F42" s="151"/>
      <c r="G42" s="151"/>
    </row>
    <row r="43" spans="3:21" ht="18.75" x14ac:dyDescent="0.3">
      <c r="C43" s="153"/>
      <c r="D43" s="152"/>
      <c r="E43" s="152"/>
      <c r="F43" s="151"/>
      <c r="G43" s="151"/>
    </row>
    <row r="44" spans="3:21" ht="18.75" x14ac:dyDescent="0.3">
      <c r="C44" s="153"/>
      <c r="D44" s="152"/>
      <c r="E44" s="152"/>
      <c r="F44" s="151"/>
      <c r="G44" s="151"/>
    </row>
    <row r="45" spans="3:21" ht="18.75" x14ac:dyDescent="0.3">
      <c r="C45" s="153"/>
      <c r="D45" s="152"/>
      <c r="E45" s="152"/>
      <c r="F45" s="151"/>
      <c r="G45" s="151"/>
    </row>
    <row r="46" spans="3:21" ht="18.75" x14ac:dyDescent="0.3">
      <c r="C46" s="153"/>
      <c r="D46" s="152"/>
      <c r="E46" s="152"/>
      <c r="F46" s="151"/>
      <c r="G46" s="151"/>
    </row>
    <row r="47" spans="3:21" ht="18.75" x14ac:dyDescent="0.3">
      <c r="C47" s="153"/>
      <c r="D47" s="152"/>
      <c r="E47" s="152"/>
      <c r="F47" s="151"/>
      <c r="G47" s="151"/>
    </row>
  </sheetData>
  <autoFilter ref="I3:J33"/>
  <mergeCells count="35">
    <mergeCell ref="U2:U3"/>
    <mergeCell ref="U14:U15"/>
    <mergeCell ref="U18:U19"/>
    <mergeCell ref="S2:S3"/>
    <mergeCell ref="T2:T3"/>
    <mergeCell ref="I2:J2"/>
    <mergeCell ref="K2:L2"/>
    <mergeCell ref="M2:N2"/>
    <mergeCell ref="O2:P2"/>
    <mergeCell ref="Q2:Q3"/>
    <mergeCell ref="R2:R3"/>
    <mergeCell ref="C14:C16"/>
    <mergeCell ref="D18:D19"/>
    <mergeCell ref="D28:D30"/>
    <mergeCell ref="A25:A30"/>
    <mergeCell ref="C25:C30"/>
    <mergeCell ref="B25:B30"/>
    <mergeCell ref="A22:A24"/>
    <mergeCell ref="B22:B24"/>
    <mergeCell ref="C22:C24"/>
    <mergeCell ref="E18:E19"/>
    <mergeCell ref="A14:A21"/>
    <mergeCell ref="A7:A13"/>
    <mergeCell ref="B8:B12"/>
    <mergeCell ref="C8:C12"/>
    <mergeCell ref="D8:D12"/>
    <mergeCell ref="B14:B16"/>
    <mergeCell ref="D14:D17"/>
    <mergeCell ref="A1:H1"/>
    <mergeCell ref="A2:H2"/>
    <mergeCell ref="B5:B6"/>
    <mergeCell ref="A4:A6"/>
    <mergeCell ref="C5:C6"/>
    <mergeCell ref="D5:D6"/>
    <mergeCell ref="B3:C3"/>
  </mergeCells>
  <conditionalFormatting sqref="S4:S30 U16:U18 U14 U20 U22:U30">
    <cfRule type="cellIs" dxfId="29" priority="6" operator="equal">
      <formula>1</formula>
    </cfRule>
  </conditionalFormatting>
  <conditionalFormatting sqref="T4:T12 T14:T30">
    <cfRule type="cellIs" dxfId="28" priority="5" operator="equal">
      <formula>1</formula>
    </cfRule>
  </conditionalFormatting>
  <conditionalFormatting sqref="U4:U8 U12:U13">
    <cfRule type="cellIs" dxfId="27" priority="4" operator="equal">
      <formula>1</formula>
    </cfRule>
  </conditionalFormatting>
  <conditionalFormatting sqref="U21">
    <cfRule type="cellIs" dxfId="26" priority="3" operator="equal">
      <formula>1</formula>
    </cfRule>
  </conditionalFormatting>
  <conditionalFormatting sqref="U9">
    <cfRule type="cellIs" dxfId="5" priority="2" operator="equal">
      <formula>1</formula>
    </cfRule>
  </conditionalFormatting>
  <conditionalFormatting sqref="U10:U11">
    <cfRule type="cellIs" dxfId="3" priority="1" operator="equal">
      <formula>1</formula>
    </cfRule>
  </conditionalFormatting>
  <printOptions horizontalCentered="1"/>
  <pageMargins left="0.23622047244094491" right="0.23622047244094491" top="0.74803149606299213" bottom="0.74803149606299213" header="0.31496062992125984" footer="0.31496062992125984"/>
  <pageSetup paperSize="119" scale="28" fitToWidth="0" orientation="portrait" r:id="rId1"/>
  <headerFooter>
    <oddFooter>&amp;RComponente 4: Atención al Ciudadano 
Plan Anticorrupción y de Atención la Ciudadano 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18"/>
  <sheetViews>
    <sheetView tabSelected="1" zoomScale="80" zoomScaleNormal="80" zoomScaleSheetLayoutView="80" workbookViewId="0">
      <selection activeCell="C14" sqref="C14"/>
    </sheetView>
  </sheetViews>
  <sheetFormatPr baseColWidth="10" defaultRowHeight="15" x14ac:dyDescent="0.25"/>
  <cols>
    <col min="1" max="1" width="18.140625" style="1" customWidth="1"/>
    <col min="2" max="2" width="11.7109375" style="1" customWidth="1"/>
    <col min="3" max="3" width="51.85546875" style="1" customWidth="1"/>
    <col min="4" max="4" width="18.7109375" style="1" customWidth="1"/>
    <col min="5" max="5" width="30.28515625" style="1" customWidth="1"/>
    <col min="6" max="6" width="25.5703125" style="1" customWidth="1"/>
    <col min="7" max="7" width="24.140625" style="1" customWidth="1"/>
    <col min="8" max="8" width="21.85546875" style="1" bestFit="1" customWidth="1"/>
    <col min="9" max="9" width="14.28515625" style="1" hidden="1" customWidth="1"/>
    <col min="10" max="10" width="12.28515625" style="1" hidden="1" customWidth="1"/>
    <col min="11" max="12" width="12.5703125" style="1" hidden="1" customWidth="1"/>
    <col min="13" max="14" width="0" style="1" hidden="1" customWidth="1"/>
    <col min="15" max="15" width="19.7109375" style="1" hidden="1" customWidth="1"/>
    <col min="16" max="17" width="18.7109375" style="1" hidden="1" customWidth="1"/>
    <col min="18" max="18" width="38.85546875" style="1" hidden="1" customWidth="1"/>
    <col min="19" max="28" width="0" style="1" hidden="1" customWidth="1"/>
    <col min="29" max="29" width="14.85546875" style="1" hidden="1" customWidth="1"/>
    <col min="30" max="30" width="36.5703125" style="1" hidden="1" customWidth="1"/>
    <col min="31" max="31" width="44.140625" style="1" customWidth="1"/>
    <col min="32" max="16384" width="11.42578125" style="1"/>
  </cols>
  <sheetData>
    <row r="1" spans="1:31" ht="19.5" thickBot="1" x14ac:dyDescent="0.3">
      <c r="A1" s="410" t="s">
        <v>254</v>
      </c>
      <c r="B1" s="410"/>
      <c r="C1" s="410"/>
      <c r="D1" s="410"/>
      <c r="E1" s="410"/>
      <c r="F1" s="410"/>
      <c r="G1" s="410"/>
      <c r="H1" s="410"/>
    </row>
    <row r="2" spans="1:31" ht="16.5" customHeight="1" thickBot="1" x14ac:dyDescent="0.3">
      <c r="A2" s="307" t="s">
        <v>255</v>
      </c>
      <c r="B2" s="308"/>
      <c r="C2" s="308"/>
      <c r="D2" s="308"/>
      <c r="E2" s="308"/>
      <c r="F2" s="308"/>
      <c r="G2" s="308"/>
      <c r="H2" s="308"/>
      <c r="I2" s="411" t="s">
        <v>2</v>
      </c>
      <c r="J2" s="411"/>
      <c r="K2" s="411"/>
      <c r="L2" s="411"/>
      <c r="M2" s="411"/>
      <c r="N2" s="411"/>
      <c r="O2" s="411"/>
      <c r="P2" s="411"/>
      <c r="Q2" s="411"/>
      <c r="R2" s="412"/>
      <c r="S2" s="304" t="s">
        <v>315</v>
      </c>
      <c r="T2" s="305"/>
      <c r="U2" s="304" t="s">
        <v>316</v>
      </c>
      <c r="V2" s="305"/>
      <c r="W2" s="304" t="s">
        <v>317</v>
      </c>
      <c r="X2" s="305"/>
      <c r="Y2" s="304" t="s">
        <v>318</v>
      </c>
      <c r="Z2" s="305"/>
      <c r="AA2" s="296" t="s">
        <v>321</v>
      </c>
      <c r="AB2" s="296" t="s">
        <v>14</v>
      </c>
      <c r="AC2" s="298" t="s">
        <v>322</v>
      </c>
      <c r="AD2" s="354" t="s">
        <v>335</v>
      </c>
      <c r="AE2" s="354" t="s">
        <v>379</v>
      </c>
    </row>
    <row r="3" spans="1:31" ht="30.75" thickBot="1" x14ac:dyDescent="0.3">
      <c r="A3" s="228" t="s">
        <v>3</v>
      </c>
      <c r="B3" s="413" t="s">
        <v>4</v>
      </c>
      <c r="C3" s="413"/>
      <c r="D3" s="229" t="s">
        <v>5</v>
      </c>
      <c r="E3" s="229" t="s">
        <v>256</v>
      </c>
      <c r="F3" s="229" t="s">
        <v>6</v>
      </c>
      <c r="G3" s="228" t="s">
        <v>7</v>
      </c>
      <c r="H3" s="229" t="s">
        <v>8</v>
      </c>
      <c r="I3" s="230" t="s">
        <v>9</v>
      </c>
      <c r="J3" s="121" t="s">
        <v>10</v>
      </c>
      <c r="K3" s="121" t="s">
        <v>11</v>
      </c>
      <c r="L3" s="122" t="s">
        <v>12</v>
      </c>
      <c r="M3" s="121" t="s">
        <v>13</v>
      </c>
      <c r="N3" s="122" t="s">
        <v>14</v>
      </c>
      <c r="O3" s="122" t="s">
        <v>257</v>
      </c>
      <c r="P3" s="122" t="s">
        <v>16</v>
      </c>
      <c r="Q3" s="122" t="s">
        <v>17</v>
      </c>
      <c r="R3" s="123" t="s">
        <v>18</v>
      </c>
      <c r="S3" s="253" t="s">
        <v>319</v>
      </c>
      <c r="T3" s="253" t="s">
        <v>320</v>
      </c>
      <c r="U3" s="253" t="s">
        <v>319</v>
      </c>
      <c r="V3" s="253" t="s">
        <v>320</v>
      </c>
      <c r="W3" s="253" t="s">
        <v>319</v>
      </c>
      <c r="X3" s="253" t="s">
        <v>320</v>
      </c>
      <c r="Y3" s="253" t="s">
        <v>319</v>
      </c>
      <c r="Z3" s="253" t="s">
        <v>320</v>
      </c>
      <c r="AA3" s="297"/>
      <c r="AB3" s="297"/>
      <c r="AC3" s="299"/>
      <c r="AD3" s="354"/>
      <c r="AE3" s="354"/>
    </row>
    <row r="4" spans="1:31" ht="66.75" customHeight="1" x14ac:dyDescent="0.25">
      <c r="A4" s="357" t="s">
        <v>258</v>
      </c>
      <c r="B4" s="231" t="s">
        <v>20</v>
      </c>
      <c r="C4" s="232" t="s">
        <v>259</v>
      </c>
      <c r="D4" s="233">
        <v>1</v>
      </c>
      <c r="E4" s="232" t="s">
        <v>260</v>
      </c>
      <c r="F4" s="234" t="s">
        <v>56</v>
      </c>
      <c r="G4" s="234" t="s">
        <v>261</v>
      </c>
      <c r="H4" s="164" t="s">
        <v>262</v>
      </c>
      <c r="I4" s="235"/>
      <c r="J4" s="236"/>
      <c r="K4" s="236"/>
      <c r="L4" s="236"/>
      <c r="M4" s="236">
        <f>SUM(I4:L4)</f>
        <v>0</v>
      </c>
      <c r="N4" s="236"/>
      <c r="O4" s="236"/>
      <c r="P4" s="236"/>
      <c r="Q4" s="236"/>
      <c r="R4" s="237"/>
      <c r="S4" s="252"/>
      <c r="T4" s="263">
        <v>0</v>
      </c>
      <c r="U4" s="252"/>
      <c r="V4" s="263">
        <v>0.33329999999999999</v>
      </c>
      <c r="W4" s="252"/>
      <c r="X4" s="263">
        <v>0.33329999999999999</v>
      </c>
      <c r="Y4" s="252"/>
      <c r="Z4" s="263">
        <v>0.33339999999999997</v>
      </c>
      <c r="AA4" s="252">
        <f t="shared" ref="AA4:AB8" si="0">S4+U4+W4+Y4</f>
        <v>0</v>
      </c>
      <c r="AB4" s="252">
        <f t="shared" si="0"/>
        <v>1</v>
      </c>
      <c r="AC4" s="252">
        <f>AA4/AB4</f>
        <v>0</v>
      </c>
      <c r="AD4" s="270" t="s">
        <v>371</v>
      </c>
      <c r="AE4" s="270" t="s">
        <v>387</v>
      </c>
    </row>
    <row r="5" spans="1:31" ht="146.25" customHeight="1" x14ac:dyDescent="0.25">
      <c r="A5" s="309"/>
      <c r="B5" s="231" t="s">
        <v>119</v>
      </c>
      <c r="C5" s="232" t="s">
        <v>263</v>
      </c>
      <c r="D5" s="233">
        <v>1</v>
      </c>
      <c r="E5" s="232" t="s">
        <v>264</v>
      </c>
      <c r="F5" s="234" t="s">
        <v>265</v>
      </c>
      <c r="G5" s="232" t="s">
        <v>266</v>
      </c>
      <c r="H5" s="164" t="s">
        <v>262</v>
      </c>
      <c r="I5" s="238"/>
      <c r="J5" s="239"/>
      <c r="K5" s="239"/>
      <c r="L5" s="239"/>
      <c r="M5" s="239">
        <f>SUM(I5:L5)</f>
        <v>0</v>
      </c>
      <c r="N5" s="239"/>
      <c r="O5" s="239"/>
      <c r="P5" s="239"/>
      <c r="Q5" s="239"/>
      <c r="R5" s="240"/>
      <c r="S5" s="252"/>
      <c r="T5" s="263">
        <v>0</v>
      </c>
      <c r="U5" s="252"/>
      <c r="V5" s="263">
        <v>0.33329999999999999</v>
      </c>
      <c r="W5" s="252"/>
      <c r="X5" s="263">
        <v>0.33329999999999999</v>
      </c>
      <c r="Y5" s="252"/>
      <c r="Z5" s="263">
        <v>0.33339999999999997</v>
      </c>
      <c r="AA5" s="252">
        <f t="shared" si="0"/>
        <v>0</v>
      </c>
      <c r="AB5" s="252">
        <f t="shared" si="0"/>
        <v>1</v>
      </c>
      <c r="AC5" s="252">
        <f t="shared" ref="AC5:AC17" si="1">AA5/AB5</f>
        <v>0</v>
      </c>
      <c r="AD5" s="270" t="s">
        <v>371</v>
      </c>
      <c r="AE5" s="270" t="s">
        <v>431</v>
      </c>
    </row>
    <row r="6" spans="1:31" ht="60" x14ac:dyDescent="0.25">
      <c r="A6" s="309"/>
      <c r="B6" s="231" t="s">
        <v>125</v>
      </c>
      <c r="C6" s="232" t="s">
        <v>267</v>
      </c>
      <c r="D6" s="233">
        <v>1</v>
      </c>
      <c r="E6" s="232" t="s">
        <v>268</v>
      </c>
      <c r="F6" s="234" t="s">
        <v>269</v>
      </c>
      <c r="G6" s="232" t="s">
        <v>270</v>
      </c>
      <c r="H6" s="164" t="s">
        <v>262</v>
      </c>
      <c r="I6" s="238"/>
      <c r="J6" s="239"/>
      <c r="K6" s="239"/>
      <c r="L6" s="239"/>
      <c r="M6" s="239">
        <f t="shared" ref="M6:M16" si="2">SUM(I6:L6)</f>
        <v>0</v>
      </c>
      <c r="N6" s="239"/>
      <c r="O6" s="239"/>
      <c r="P6" s="239"/>
      <c r="Q6" s="239"/>
      <c r="R6" s="240"/>
      <c r="S6" s="252"/>
      <c r="T6" s="263">
        <v>0</v>
      </c>
      <c r="U6" s="252"/>
      <c r="V6" s="263">
        <v>0.33329999999999999</v>
      </c>
      <c r="W6" s="252"/>
      <c r="X6" s="263">
        <v>0.33329999999999999</v>
      </c>
      <c r="Y6" s="252"/>
      <c r="Z6" s="263">
        <v>0.33339999999999997</v>
      </c>
      <c r="AA6" s="252">
        <f t="shared" si="0"/>
        <v>0</v>
      </c>
      <c r="AB6" s="252">
        <f t="shared" si="0"/>
        <v>1</v>
      </c>
      <c r="AC6" s="252">
        <f t="shared" si="1"/>
        <v>0</v>
      </c>
      <c r="AD6" s="270" t="s">
        <v>371</v>
      </c>
      <c r="AE6" s="270" t="s">
        <v>432</v>
      </c>
    </row>
    <row r="7" spans="1:31" ht="60" x14ac:dyDescent="0.25">
      <c r="A7" s="309"/>
      <c r="B7" s="231" t="s">
        <v>130</v>
      </c>
      <c r="C7" s="232" t="s">
        <v>271</v>
      </c>
      <c r="D7" s="234" t="s">
        <v>272</v>
      </c>
      <c r="E7" s="232" t="s">
        <v>273</v>
      </c>
      <c r="F7" s="234" t="s">
        <v>265</v>
      </c>
      <c r="G7" s="232" t="s">
        <v>266</v>
      </c>
      <c r="H7" s="164" t="s">
        <v>262</v>
      </c>
      <c r="I7" s="238"/>
      <c r="J7" s="239"/>
      <c r="K7" s="239"/>
      <c r="L7" s="239"/>
      <c r="M7" s="239">
        <f t="shared" si="2"/>
        <v>0</v>
      </c>
      <c r="N7" s="239"/>
      <c r="O7" s="239"/>
      <c r="P7" s="239"/>
      <c r="Q7" s="239"/>
      <c r="R7" s="240"/>
      <c r="S7" s="252"/>
      <c r="T7" s="263">
        <v>0</v>
      </c>
      <c r="U7" s="252"/>
      <c r="V7" s="263">
        <v>0.33329999999999999</v>
      </c>
      <c r="W7" s="252"/>
      <c r="X7" s="263">
        <v>0.33329999999999999</v>
      </c>
      <c r="Y7" s="252"/>
      <c r="Z7" s="263">
        <v>0.33339999999999997</v>
      </c>
      <c r="AA7" s="252">
        <f t="shared" si="0"/>
        <v>0</v>
      </c>
      <c r="AB7" s="252">
        <f t="shared" si="0"/>
        <v>1</v>
      </c>
      <c r="AC7" s="252">
        <f t="shared" si="1"/>
        <v>0</v>
      </c>
      <c r="AD7" s="270" t="s">
        <v>372</v>
      </c>
      <c r="AE7" s="270" t="s">
        <v>433</v>
      </c>
    </row>
    <row r="8" spans="1:31" ht="60" x14ac:dyDescent="0.25">
      <c r="A8" s="414" t="s">
        <v>274</v>
      </c>
      <c r="B8" s="231" t="s">
        <v>26</v>
      </c>
      <c r="C8" s="232" t="s">
        <v>275</v>
      </c>
      <c r="D8" s="234" t="s">
        <v>276</v>
      </c>
      <c r="E8" s="232" t="s">
        <v>277</v>
      </c>
      <c r="F8" s="234" t="s">
        <v>161</v>
      </c>
      <c r="G8" s="232" t="s">
        <v>278</v>
      </c>
      <c r="H8" s="234" t="s">
        <v>262</v>
      </c>
      <c r="I8" s="238"/>
      <c r="J8" s="239"/>
      <c r="K8" s="239"/>
      <c r="L8" s="239"/>
      <c r="M8" s="239">
        <f t="shared" si="2"/>
        <v>0</v>
      </c>
      <c r="N8" s="239"/>
      <c r="O8" s="239"/>
      <c r="P8" s="239"/>
      <c r="Q8" s="239"/>
      <c r="R8" s="240"/>
      <c r="S8" s="252"/>
      <c r="T8" s="263">
        <v>0</v>
      </c>
      <c r="U8" s="252"/>
      <c r="V8" s="263">
        <v>0.33329999999999999</v>
      </c>
      <c r="W8" s="252"/>
      <c r="X8" s="263">
        <v>0.33329999999999999</v>
      </c>
      <c r="Y8" s="252"/>
      <c r="Z8" s="263">
        <v>0.33339999999999997</v>
      </c>
      <c r="AA8" s="252">
        <f t="shared" si="0"/>
        <v>0</v>
      </c>
      <c r="AB8" s="252">
        <f t="shared" si="0"/>
        <v>1</v>
      </c>
      <c r="AC8" s="252">
        <f t="shared" si="1"/>
        <v>0</v>
      </c>
      <c r="AD8" s="270" t="s">
        <v>371</v>
      </c>
      <c r="AE8" s="270" t="s">
        <v>403</v>
      </c>
    </row>
    <row r="9" spans="1:31" ht="90" x14ac:dyDescent="0.25">
      <c r="A9" s="415"/>
      <c r="B9" s="231" t="s">
        <v>31</v>
      </c>
      <c r="C9" s="232" t="s">
        <v>279</v>
      </c>
      <c r="D9" s="234" t="s">
        <v>280</v>
      </c>
      <c r="E9" s="232" t="s">
        <v>281</v>
      </c>
      <c r="F9" s="234" t="s">
        <v>161</v>
      </c>
      <c r="G9" s="232" t="s">
        <v>278</v>
      </c>
      <c r="H9" s="234" t="s">
        <v>282</v>
      </c>
      <c r="I9" s="238"/>
      <c r="J9" s="239"/>
      <c r="K9" s="239"/>
      <c r="L9" s="239"/>
      <c r="M9" s="239">
        <f t="shared" si="2"/>
        <v>0</v>
      </c>
      <c r="N9" s="239"/>
      <c r="O9" s="239"/>
      <c r="P9" s="239"/>
      <c r="Q9" s="239"/>
      <c r="R9" s="240"/>
      <c r="S9" s="250"/>
      <c r="T9" s="251">
        <v>0</v>
      </c>
      <c r="U9" s="250"/>
      <c r="V9" s="251">
        <v>0</v>
      </c>
      <c r="W9" s="250"/>
      <c r="X9" s="251">
        <v>1</v>
      </c>
      <c r="Y9" s="250"/>
      <c r="Z9" s="251">
        <v>1</v>
      </c>
      <c r="AA9" s="250">
        <f t="shared" ref="AA9:AA17" si="3">S9+U9+W9+Y9</f>
        <v>0</v>
      </c>
      <c r="AB9" s="250">
        <f t="shared" ref="AB9:AB17" si="4">T9+V9+X9+Z9</f>
        <v>2</v>
      </c>
      <c r="AC9" s="252">
        <f t="shared" si="1"/>
        <v>0</v>
      </c>
      <c r="AD9" s="270" t="s">
        <v>373</v>
      </c>
      <c r="AE9" s="270" t="s">
        <v>390</v>
      </c>
    </row>
    <row r="10" spans="1:31" ht="90" x14ac:dyDescent="0.25">
      <c r="A10" s="415"/>
      <c r="B10" s="231" t="s">
        <v>141</v>
      </c>
      <c r="C10" s="232" t="s">
        <v>283</v>
      </c>
      <c r="D10" s="234" t="s">
        <v>280</v>
      </c>
      <c r="E10" s="232" t="s">
        <v>284</v>
      </c>
      <c r="F10" s="234" t="s">
        <v>285</v>
      </c>
      <c r="G10" s="232" t="s">
        <v>123</v>
      </c>
      <c r="H10" s="234" t="s">
        <v>282</v>
      </c>
      <c r="I10" s="238"/>
      <c r="J10" s="239"/>
      <c r="K10" s="239"/>
      <c r="L10" s="239"/>
      <c r="M10" s="239"/>
      <c r="N10" s="239"/>
      <c r="O10" s="239"/>
      <c r="P10" s="239"/>
      <c r="Q10" s="239"/>
      <c r="R10" s="240"/>
      <c r="S10" s="250"/>
      <c r="T10" s="251">
        <v>0</v>
      </c>
      <c r="U10" s="250"/>
      <c r="V10" s="251">
        <v>0</v>
      </c>
      <c r="W10" s="250"/>
      <c r="X10" s="251">
        <v>1</v>
      </c>
      <c r="Y10" s="250"/>
      <c r="Z10" s="251">
        <v>1</v>
      </c>
      <c r="AA10" s="250">
        <f t="shared" si="3"/>
        <v>0</v>
      </c>
      <c r="AB10" s="250">
        <f t="shared" si="4"/>
        <v>2</v>
      </c>
      <c r="AC10" s="252">
        <f t="shared" si="1"/>
        <v>0</v>
      </c>
      <c r="AD10" s="270" t="s">
        <v>374</v>
      </c>
      <c r="AE10" s="270" t="s">
        <v>434</v>
      </c>
    </row>
    <row r="11" spans="1:31" ht="75" x14ac:dyDescent="0.25">
      <c r="A11" s="415"/>
      <c r="B11" s="231" t="s">
        <v>286</v>
      </c>
      <c r="C11" s="232" t="s">
        <v>287</v>
      </c>
      <c r="D11" s="234" t="s">
        <v>288</v>
      </c>
      <c r="E11" s="232" t="s">
        <v>289</v>
      </c>
      <c r="F11" s="234" t="s">
        <v>290</v>
      </c>
      <c r="G11" s="232" t="s">
        <v>278</v>
      </c>
      <c r="H11" s="164">
        <v>43373</v>
      </c>
      <c r="I11" s="238"/>
      <c r="J11" s="239"/>
      <c r="K11" s="239"/>
      <c r="L11" s="239"/>
      <c r="M11" s="239"/>
      <c r="N11" s="239"/>
      <c r="O11" s="239"/>
      <c r="P11" s="239"/>
      <c r="Q11" s="239"/>
      <c r="R11" s="240"/>
      <c r="S11" s="250"/>
      <c r="T11" s="251">
        <v>0</v>
      </c>
      <c r="U11" s="250"/>
      <c r="V11" s="251">
        <v>0</v>
      </c>
      <c r="W11" s="250"/>
      <c r="X11" s="251">
        <v>1</v>
      </c>
      <c r="Y11" s="250"/>
      <c r="Z11" s="251">
        <v>0</v>
      </c>
      <c r="AA11" s="250">
        <f t="shared" si="3"/>
        <v>0</v>
      </c>
      <c r="AB11" s="250">
        <f t="shared" si="4"/>
        <v>1</v>
      </c>
      <c r="AC11" s="252">
        <f t="shared" si="1"/>
        <v>0</v>
      </c>
      <c r="AD11" s="270" t="s">
        <v>375</v>
      </c>
      <c r="AE11" s="270" t="s">
        <v>391</v>
      </c>
    </row>
    <row r="12" spans="1:31" ht="113.25" customHeight="1" x14ac:dyDescent="0.25">
      <c r="A12" s="357" t="s">
        <v>291</v>
      </c>
      <c r="B12" s="231" t="s">
        <v>36</v>
      </c>
      <c r="C12" s="232" t="s">
        <v>292</v>
      </c>
      <c r="D12" s="234" t="s">
        <v>293</v>
      </c>
      <c r="E12" s="232" t="s">
        <v>294</v>
      </c>
      <c r="F12" s="234" t="s">
        <v>295</v>
      </c>
      <c r="G12" s="232" t="s">
        <v>296</v>
      </c>
      <c r="H12" s="234" t="s">
        <v>297</v>
      </c>
      <c r="I12" s="238"/>
      <c r="J12" s="239"/>
      <c r="K12" s="239"/>
      <c r="L12" s="239"/>
      <c r="M12" s="239">
        <f t="shared" si="2"/>
        <v>0</v>
      </c>
      <c r="N12" s="239"/>
      <c r="O12" s="239"/>
      <c r="P12" s="239"/>
      <c r="Q12" s="239"/>
      <c r="R12" s="240"/>
      <c r="S12" s="286">
        <v>0</v>
      </c>
      <c r="T12" s="251">
        <v>3</v>
      </c>
      <c r="U12" s="250"/>
      <c r="V12" s="251">
        <v>3</v>
      </c>
      <c r="W12" s="250"/>
      <c r="X12" s="251">
        <v>3</v>
      </c>
      <c r="Y12" s="250"/>
      <c r="Z12" s="251">
        <v>4</v>
      </c>
      <c r="AA12" s="250">
        <f t="shared" si="3"/>
        <v>0</v>
      </c>
      <c r="AB12" s="250">
        <f t="shared" si="4"/>
        <v>13</v>
      </c>
      <c r="AC12" s="252">
        <f t="shared" si="1"/>
        <v>0</v>
      </c>
      <c r="AD12" s="270" t="s">
        <v>378</v>
      </c>
      <c r="AE12" s="270" t="s">
        <v>388</v>
      </c>
    </row>
    <row r="13" spans="1:31" ht="114.75" customHeight="1" x14ac:dyDescent="0.25">
      <c r="A13" s="357"/>
      <c r="B13" s="231" t="s">
        <v>39</v>
      </c>
      <c r="C13" s="232" t="s">
        <v>298</v>
      </c>
      <c r="D13" s="233">
        <v>1</v>
      </c>
      <c r="E13" s="232" t="s">
        <v>299</v>
      </c>
      <c r="F13" s="234" t="s">
        <v>295</v>
      </c>
      <c r="G13" s="232" t="s">
        <v>296</v>
      </c>
      <c r="H13" s="241" t="s">
        <v>300</v>
      </c>
      <c r="I13" s="238"/>
      <c r="J13" s="239"/>
      <c r="K13" s="239"/>
      <c r="L13" s="239"/>
      <c r="M13" s="239">
        <f t="shared" si="2"/>
        <v>0</v>
      </c>
      <c r="N13" s="239"/>
      <c r="O13" s="239"/>
      <c r="P13" s="239"/>
      <c r="Q13" s="239"/>
      <c r="R13" s="240"/>
      <c r="S13" s="252">
        <v>0.25</v>
      </c>
      <c r="T13" s="263">
        <v>0.25</v>
      </c>
      <c r="U13" s="252"/>
      <c r="V13" s="263">
        <v>0.25</v>
      </c>
      <c r="W13" s="252"/>
      <c r="X13" s="263">
        <v>0.25</v>
      </c>
      <c r="Y13" s="252"/>
      <c r="Z13" s="263">
        <v>0.25</v>
      </c>
      <c r="AA13" s="252">
        <f>S13+U13+W13+Y13</f>
        <v>0.25</v>
      </c>
      <c r="AB13" s="252">
        <f>T13+V13+X13+Z13</f>
        <v>1</v>
      </c>
      <c r="AC13" s="252">
        <f t="shared" si="1"/>
        <v>0.25</v>
      </c>
      <c r="AD13" s="270" t="s">
        <v>376</v>
      </c>
      <c r="AE13" s="270" t="s">
        <v>389</v>
      </c>
    </row>
    <row r="14" spans="1:31" ht="75" x14ac:dyDescent="0.25">
      <c r="A14" s="357"/>
      <c r="B14" s="231" t="s">
        <v>205</v>
      </c>
      <c r="C14" s="232" t="s">
        <v>301</v>
      </c>
      <c r="D14" s="234" t="s">
        <v>272</v>
      </c>
      <c r="E14" s="232" t="s">
        <v>302</v>
      </c>
      <c r="F14" s="234" t="s">
        <v>265</v>
      </c>
      <c r="G14" s="232" t="s">
        <v>266</v>
      </c>
      <c r="H14" s="241" t="s">
        <v>262</v>
      </c>
      <c r="I14" s="238"/>
      <c r="J14" s="239"/>
      <c r="K14" s="239"/>
      <c r="L14" s="239"/>
      <c r="M14" s="239">
        <f t="shared" si="2"/>
        <v>0</v>
      </c>
      <c r="N14" s="239"/>
      <c r="O14" s="239"/>
      <c r="P14" s="239"/>
      <c r="Q14" s="239"/>
      <c r="R14" s="240"/>
      <c r="S14" s="250"/>
      <c r="T14" s="251">
        <v>0</v>
      </c>
      <c r="U14" s="250"/>
      <c r="V14" s="251">
        <v>1</v>
      </c>
      <c r="W14" s="250"/>
      <c r="X14" s="251">
        <v>1</v>
      </c>
      <c r="Y14" s="250"/>
      <c r="Z14" s="251">
        <v>1</v>
      </c>
      <c r="AA14" s="250">
        <f t="shared" si="3"/>
        <v>0</v>
      </c>
      <c r="AB14" s="250">
        <f t="shared" si="4"/>
        <v>3</v>
      </c>
      <c r="AC14" s="252">
        <f t="shared" si="1"/>
        <v>0</v>
      </c>
      <c r="AD14" s="270" t="s">
        <v>371</v>
      </c>
      <c r="AE14" s="270" t="s">
        <v>402</v>
      </c>
    </row>
    <row r="15" spans="1:31" ht="110.25" customHeight="1" x14ac:dyDescent="0.25">
      <c r="A15" s="139" t="s">
        <v>303</v>
      </c>
      <c r="B15" s="231" t="s">
        <v>43</v>
      </c>
      <c r="C15" s="242" t="s">
        <v>304</v>
      </c>
      <c r="D15" s="243" t="s">
        <v>305</v>
      </c>
      <c r="E15" s="242" t="s">
        <v>306</v>
      </c>
      <c r="F15" s="234" t="s">
        <v>295</v>
      </c>
      <c r="G15" s="232" t="s">
        <v>296</v>
      </c>
      <c r="H15" s="164">
        <v>43281</v>
      </c>
      <c r="I15" s="238"/>
      <c r="J15" s="239"/>
      <c r="K15" s="239"/>
      <c r="L15" s="239"/>
      <c r="M15" s="239">
        <f t="shared" si="2"/>
        <v>0</v>
      </c>
      <c r="N15" s="239"/>
      <c r="O15" s="239"/>
      <c r="P15" s="239"/>
      <c r="Q15" s="239"/>
      <c r="R15" s="240"/>
      <c r="S15" s="250"/>
      <c r="T15" s="251">
        <v>0</v>
      </c>
      <c r="U15" s="250"/>
      <c r="V15" s="251">
        <v>1</v>
      </c>
      <c r="W15" s="250"/>
      <c r="X15" s="251">
        <v>0</v>
      </c>
      <c r="Y15" s="250"/>
      <c r="Z15" s="251">
        <v>0</v>
      </c>
      <c r="AA15" s="250">
        <f t="shared" si="3"/>
        <v>0</v>
      </c>
      <c r="AB15" s="250">
        <f t="shared" si="4"/>
        <v>1</v>
      </c>
      <c r="AC15" s="252">
        <f t="shared" si="1"/>
        <v>0</v>
      </c>
      <c r="AD15" s="270" t="s">
        <v>377</v>
      </c>
      <c r="AE15" s="289" t="s">
        <v>392</v>
      </c>
    </row>
    <row r="16" spans="1:31" ht="90" x14ac:dyDescent="0.25">
      <c r="A16" s="357" t="s">
        <v>307</v>
      </c>
      <c r="B16" s="231" t="s">
        <v>53</v>
      </c>
      <c r="C16" s="232" t="s">
        <v>308</v>
      </c>
      <c r="D16" s="234" t="s">
        <v>309</v>
      </c>
      <c r="E16" s="232" t="s">
        <v>310</v>
      </c>
      <c r="F16" s="234" t="s">
        <v>161</v>
      </c>
      <c r="G16" s="232" t="s">
        <v>278</v>
      </c>
      <c r="H16" s="241" t="s">
        <v>311</v>
      </c>
      <c r="I16" s="238"/>
      <c r="J16" s="239"/>
      <c r="K16" s="239"/>
      <c r="L16" s="239"/>
      <c r="M16" s="239">
        <f t="shared" si="2"/>
        <v>0</v>
      </c>
      <c r="N16" s="239"/>
      <c r="O16" s="239"/>
      <c r="P16" s="239"/>
      <c r="Q16" s="239"/>
      <c r="R16" s="240"/>
      <c r="S16" s="250"/>
      <c r="T16" s="251">
        <v>0</v>
      </c>
      <c r="U16" s="250"/>
      <c r="V16" s="251">
        <v>0</v>
      </c>
      <c r="W16" s="250"/>
      <c r="X16" s="251">
        <v>1</v>
      </c>
      <c r="Y16" s="250"/>
      <c r="Z16" s="251">
        <v>1</v>
      </c>
      <c r="AA16" s="250">
        <f t="shared" si="3"/>
        <v>0</v>
      </c>
      <c r="AB16" s="250">
        <f t="shared" si="4"/>
        <v>2</v>
      </c>
      <c r="AC16" s="252">
        <f t="shared" si="1"/>
        <v>0</v>
      </c>
      <c r="AD16" s="270" t="s">
        <v>373</v>
      </c>
      <c r="AE16" s="270" t="s">
        <v>390</v>
      </c>
    </row>
    <row r="17" spans="1:31" ht="90.75" thickBot="1" x14ac:dyDescent="0.3">
      <c r="A17" s="357"/>
      <c r="B17" s="231" t="s">
        <v>58</v>
      </c>
      <c r="C17" s="232" t="s">
        <v>312</v>
      </c>
      <c r="D17" s="234" t="s">
        <v>313</v>
      </c>
      <c r="E17" s="232" t="s">
        <v>314</v>
      </c>
      <c r="F17" s="234" t="s">
        <v>285</v>
      </c>
      <c r="G17" s="232" t="s">
        <v>123</v>
      </c>
      <c r="H17" s="164" t="s">
        <v>282</v>
      </c>
      <c r="I17" s="244"/>
      <c r="J17" s="245"/>
      <c r="K17" s="245"/>
      <c r="L17" s="245"/>
      <c r="M17" s="245">
        <f>SUM(I17:L17)</f>
        <v>0</v>
      </c>
      <c r="N17" s="245"/>
      <c r="O17" s="245"/>
      <c r="P17" s="245"/>
      <c r="Q17" s="245"/>
      <c r="R17" s="246"/>
      <c r="S17" s="250"/>
      <c r="T17" s="251">
        <v>0</v>
      </c>
      <c r="U17" s="250"/>
      <c r="V17" s="251">
        <v>0</v>
      </c>
      <c r="W17" s="250"/>
      <c r="X17" s="251">
        <v>1</v>
      </c>
      <c r="Y17" s="250"/>
      <c r="Z17" s="251">
        <v>1</v>
      </c>
      <c r="AA17" s="250">
        <f t="shared" si="3"/>
        <v>0</v>
      </c>
      <c r="AB17" s="250">
        <f t="shared" si="4"/>
        <v>2</v>
      </c>
      <c r="AC17" s="252">
        <f t="shared" si="1"/>
        <v>0</v>
      </c>
      <c r="AD17" s="270" t="s">
        <v>374</v>
      </c>
      <c r="AE17" s="270" t="s">
        <v>390</v>
      </c>
    </row>
    <row r="18" spans="1:31" x14ac:dyDescent="0.25">
      <c r="Q18" s="144">
        <f>SUM(Q4:Q17)</f>
        <v>0</v>
      </c>
      <c r="AC18" s="265">
        <f>AVERAGE(AC4:AC17)</f>
        <v>1.7857142857142856E-2</v>
      </c>
      <c r="AD18" s="265"/>
      <c r="AE18" s="281">
        <f>50%*0.25</f>
        <v>0.125</v>
      </c>
    </row>
  </sheetData>
  <autoFilter ref="A1:R18">
    <filterColumn colId="0" showButton="0"/>
    <filterColumn colId="1" showButton="0"/>
    <filterColumn colId="2" showButton="0"/>
    <filterColumn colId="3" showButton="0"/>
    <filterColumn colId="4" showButton="0"/>
    <filterColumn colId="5" showButton="0"/>
    <filterColumn colId="6" showButton="0"/>
  </autoFilter>
  <mergeCells count="17">
    <mergeCell ref="A12:A14"/>
    <mergeCell ref="AD2:AD3"/>
    <mergeCell ref="A16:A17"/>
    <mergeCell ref="S2:T2"/>
    <mergeCell ref="U2:V2"/>
    <mergeCell ref="W2:X2"/>
    <mergeCell ref="Y2:Z2"/>
    <mergeCell ref="A8:A11"/>
    <mergeCell ref="A4:A7"/>
    <mergeCell ref="AE2:AE3"/>
    <mergeCell ref="A1:H1"/>
    <mergeCell ref="A2:H2"/>
    <mergeCell ref="I2:R2"/>
    <mergeCell ref="B3:C3"/>
    <mergeCell ref="AA2:AA3"/>
    <mergeCell ref="AB2:AB3"/>
    <mergeCell ref="AC2:AC3"/>
  </mergeCells>
  <conditionalFormatting sqref="M4:M17">
    <cfRule type="iconSet" priority="6">
      <iconSet iconSet="3Symbols">
        <cfvo type="percent" val="0"/>
        <cfvo type="percent" val="75"/>
        <cfvo type="percent" val="91"/>
      </iconSet>
    </cfRule>
    <cfRule type="dataBar" priority="7">
      <dataBar>
        <cfvo type="min"/>
        <cfvo type="max"/>
        <color rgb="FF63C384"/>
      </dataBar>
      <extLst>
        <ext xmlns:x14="http://schemas.microsoft.com/office/spreadsheetml/2009/9/main" uri="{B025F937-C7B1-47D3-B67F-A62EFF666E3E}">
          <x14:id>{A8764759-19D8-426B-A16C-E429CBF10533}</x14:id>
        </ext>
      </extLst>
    </cfRule>
  </conditionalFormatting>
  <conditionalFormatting sqref="AC4:AC17">
    <cfRule type="cellIs" dxfId="25" priority="5" operator="equal">
      <formula>1</formula>
    </cfRule>
  </conditionalFormatting>
  <conditionalFormatting sqref="AD4:AD17 AE9:AE11">
    <cfRule type="cellIs" dxfId="24" priority="4" operator="equal">
      <formula>1</formula>
    </cfRule>
  </conditionalFormatting>
  <conditionalFormatting sqref="AE4:AE6 AE12:AE17">
    <cfRule type="cellIs" dxfId="23" priority="3" operator="equal">
      <formula>1</formula>
    </cfRule>
  </conditionalFormatting>
  <conditionalFormatting sqref="AE8">
    <cfRule type="cellIs" dxfId="22" priority="2" operator="equal">
      <formula>1</formula>
    </cfRule>
  </conditionalFormatting>
  <conditionalFormatting sqref="AE7">
    <cfRule type="cellIs" dxfId="21" priority="1" operator="equal">
      <formula>1</formula>
    </cfRule>
  </conditionalFormatting>
  <printOptions horizontalCentered="1"/>
  <pageMargins left="0.23622047244094491" right="0.23622047244094491" top="0.74803149606299213" bottom="0.74803149606299213" header="0.31496062992125984" footer="0.31496062992125984"/>
  <pageSetup scale="50" orientation="landscape" r:id="rId1"/>
  <headerFooter alignWithMargins="0">
    <oddFooter>&amp;RComponente: Transparencia y Acceso a la Información
Plan Anticorrupción y de Atención la Ciudadano 2018</oddFooter>
  </headerFooter>
  <rowBreaks count="1" manualBreakCount="1">
    <brk id="17" max="16383" man="1"/>
  </rowBreaks>
  <extLst>
    <ext xmlns:x14="http://schemas.microsoft.com/office/spreadsheetml/2009/9/main" uri="{78C0D931-6437-407d-A8EE-F0AAD7539E65}">
      <x14:conditionalFormattings>
        <x14:conditionalFormatting xmlns:xm="http://schemas.microsoft.com/office/excel/2006/main">
          <x14:cfRule type="dataBar" id="{A8764759-19D8-426B-A16C-E429CBF10533}">
            <x14:dataBar minLength="0" maxLength="100" border="1" negativeBarBorderColorSameAsPositive="0">
              <x14:cfvo type="autoMin"/>
              <x14:cfvo type="autoMax"/>
              <x14:borderColor rgb="FF63C384"/>
              <x14:negativeFillColor rgb="FFFF0000"/>
              <x14:negativeBorderColor rgb="FFFF0000"/>
              <x14:axisColor rgb="FF000000"/>
            </x14:dataBar>
          </x14:cfRule>
          <xm:sqref>M4:M17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2"/>
  <sheetViews>
    <sheetView showGridLines="0" topLeftCell="B18" workbookViewId="0">
      <selection activeCell="C29" sqref="C29"/>
    </sheetView>
  </sheetViews>
  <sheetFormatPr baseColWidth="10" defaultRowHeight="15" x14ac:dyDescent="0.25"/>
  <cols>
    <col min="2" max="2" width="31.140625" customWidth="1"/>
    <col min="3" max="3" width="21.7109375" customWidth="1"/>
    <col min="4" max="4" width="15.42578125" customWidth="1"/>
    <col min="5" max="5" width="15" customWidth="1"/>
  </cols>
  <sheetData>
    <row r="1" spans="2:5" hidden="1" x14ac:dyDescent="0.25"/>
    <row r="2" spans="2:5" hidden="1" x14ac:dyDescent="0.25"/>
    <row r="3" spans="2:5" hidden="1" x14ac:dyDescent="0.25">
      <c r="B3" s="253" t="s">
        <v>324</v>
      </c>
      <c r="C3" s="253" t="s">
        <v>325</v>
      </c>
      <c r="D3" s="253" t="s">
        <v>326</v>
      </c>
      <c r="E3" s="253" t="s">
        <v>327</v>
      </c>
    </row>
    <row r="4" spans="2:5" hidden="1" x14ac:dyDescent="0.25">
      <c r="B4" s="264" t="s">
        <v>328</v>
      </c>
      <c r="C4" s="267">
        <f>'Gestión Riesgo Corrupción '!AB15</f>
        <v>0.36363636363636365</v>
      </c>
      <c r="D4" s="267">
        <v>0.2</v>
      </c>
      <c r="E4" s="274">
        <f>C4*D4</f>
        <v>7.2727272727272738E-2</v>
      </c>
    </row>
    <row r="5" spans="2:5" hidden="1" x14ac:dyDescent="0.25">
      <c r="B5" s="264" t="s">
        <v>329</v>
      </c>
      <c r="C5" s="267">
        <f>'Estrategias de Racionalizacion'!U15</f>
        <v>0.25</v>
      </c>
      <c r="D5" s="267">
        <v>0.2</v>
      </c>
      <c r="E5" s="274">
        <f t="shared" ref="E5:E7" si="0">C5*D5</f>
        <v>0.05</v>
      </c>
    </row>
    <row r="6" spans="2:5" hidden="1" x14ac:dyDescent="0.25">
      <c r="B6" s="264" t="s">
        <v>330</v>
      </c>
      <c r="C6" s="267">
        <f>'Rendición de Cuentas'!AB14</f>
        <v>0.20833333333333331</v>
      </c>
      <c r="D6" s="267">
        <v>0.2</v>
      </c>
      <c r="E6" s="274">
        <f t="shared" si="0"/>
        <v>4.1666666666666664E-2</v>
      </c>
    </row>
    <row r="7" spans="2:5" hidden="1" x14ac:dyDescent="0.25">
      <c r="B7" s="264" t="s">
        <v>331</v>
      </c>
      <c r="C7" s="267">
        <f>'Atención al ciudadano'!S31</f>
        <v>0.25353535353535356</v>
      </c>
      <c r="D7" s="267">
        <v>0.2</v>
      </c>
      <c r="E7" s="274">
        <f t="shared" si="0"/>
        <v>5.0707070707070714E-2</v>
      </c>
    </row>
    <row r="8" spans="2:5" hidden="1" x14ac:dyDescent="0.25">
      <c r="B8" s="264" t="s">
        <v>332</v>
      </c>
      <c r="C8" s="267">
        <f>'Transparencia y Acc. Info'!AC18</f>
        <v>1.7857142857142856E-2</v>
      </c>
      <c r="D8" s="267">
        <v>0.2</v>
      </c>
      <c r="E8" s="274">
        <f>C8*D8</f>
        <v>3.5714285714285713E-3</v>
      </c>
    </row>
    <row r="9" spans="2:5" hidden="1" x14ac:dyDescent="0.25">
      <c r="B9" s="304" t="s">
        <v>321</v>
      </c>
      <c r="C9" s="416"/>
      <c r="D9" s="305"/>
      <c r="E9" s="267">
        <f>SUM(E4:E8)</f>
        <v>0.21867243867243868</v>
      </c>
    </row>
    <row r="10" spans="2:5" hidden="1" x14ac:dyDescent="0.25"/>
    <row r="11" spans="2:5" hidden="1" x14ac:dyDescent="0.25"/>
    <row r="12" spans="2:5" hidden="1" x14ac:dyDescent="0.25"/>
    <row r="13" spans="2:5" hidden="1" x14ac:dyDescent="0.25"/>
    <row r="14" spans="2:5" hidden="1" x14ac:dyDescent="0.25"/>
    <row r="15" spans="2:5" hidden="1" x14ac:dyDescent="0.25"/>
    <row r="16" spans="2:5" hidden="1" x14ac:dyDescent="0.25"/>
    <row r="17" spans="2:6" hidden="1" x14ac:dyDescent="0.25"/>
    <row r="26" spans="2:6" x14ac:dyDescent="0.25">
      <c r="B26" s="253" t="s">
        <v>324</v>
      </c>
      <c r="C26" s="253" t="s">
        <v>325</v>
      </c>
      <c r="D26" s="253" t="s">
        <v>326</v>
      </c>
      <c r="E26" s="253" t="s">
        <v>327</v>
      </c>
    </row>
    <row r="27" spans="2:6" x14ac:dyDescent="0.25">
      <c r="B27" s="264" t="s">
        <v>328</v>
      </c>
      <c r="C27" s="267" t="e">
        <f>'Gestión Riesgo Corrupción '!AD15</f>
        <v>#DIV/0!</v>
      </c>
      <c r="D27" s="267">
        <v>0.2</v>
      </c>
      <c r="E27" s="274" t="e">
        <f>C27*D27</f>
        <v>#DIV/0!</v>
      </c>
      <c r="F27" s="278"/>
    </row>
    <row r="28" spans="2:6" x14ac:dyDescent="0.25">
      <c r="B28" s="264" t="s">
        <v>329</v>
      </c>
      <c r="C28" s="267">
        <f>'Estrategias de Racionalizacion'!K17</f>
        <v>0.25</v>
      </c>
      <c r="D28" s="267">
        <v>0.2</v>
      </c>
      <c r="E28" s="274">
        <f t="shared" ref="E28:E30" si="1">C28*D28</f>
        <v>0.05</v>
      </c>
      <c r="F28" s="278"/>
    </row>
    <row r="29" spans="2:6" x14ac:dyDescent="0.25">
      <c r="B29" s="264" t="s">
        <v>330</v>
      </c>
      <c r="C29" s="267" t="e">
        <f>'Rendición de Cuentas'!AD14</f>
        <v>#DIV/0!</v>
      </c>
      <c r="D29" s="267">
        <v>0.2</v>
      </c>
      <c r="E29" s="274" t="e">
        <f t="shared" si="1"/>
        <v>#DIV/0!</v>
      </c>
      <c r="F29" s="278"/>
    </row>
    <row r="30" spans="2:6" x14ac:dyDescent="0.25">
      <c r="B30" s="264" t="s">
        <v>331</v>
      </c>
      <c r="C30" s="267" t="e">
        <f>'Atención al ciudadano'!U33</f>
        <v>#DIV/0!</v>
      </c>
      <c r="D30" s="267">
        <v>0.2</v>
      </c>
      <c r="E30" s="274" t="e">
        <f t="shared" si="1"/>
        <v>#DIV/0!</v>
      </c>
      <c r="F30" s="278"/>
    </row>
    <row r="31" spans="2:6" x14ac:dyDescent="0.25">
      <c r="B31" s="264" t="s">
        <v>332</v>
      </c>
      <c r="C31" s="288">
        <f>'Transparencia y Acc. Info'!AE18</f>
        <v>0.125</v>
      </c>
      <c r="D31" s="267">
        <v>0.2</v>
      </c>
      <c r="E31" s="274">
        <f>C31*D31</f>
        <v>2.5000000000000001E-2</v>
      </c>
      <c r="F31" s="278"/>
    </row>
    <row r="32" spans="2:6" x14ac:dyDescent="0.25">
      <c r="B32" s="304" t="s">
        <v>321</v>
      </c>
      <c r="C32" s="416"/>
      <c r="D32" s="305"/>
      <c r="E32" s="279" t="e">
        <f>SUM(E27:E31)</f>
        <v>#DIV/0!</v>
      </c>
      <c r="F32" s="278"/>
    </row>
  </sheetData>
  <mergeCells count="2">
    <mergeCell ref="B9:D9"/>
    <mergeCell ref="B32:D3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Gestión Riesgo Corrupción </vt:lpstr>
      <vt:lpstr>Estrategias de Racionalizacion</vt:lpstr>
      <vt:lpstr>Rendición de Cuentas</vt:lpstr>
      <vt:lpstr>Atención al ciudadano</vt:lpstr>
      <vt:lpstr>Transparencia y Acc. Info</vt:lpstr>
      <vt:lpstr>TOTAL</vt:lpstr>
      <vt:lpstr>'Atención al ciudadano'!Área_de_impresión</vt:lpstr>
      <vt:lpstr>'Estrategias de Racionalizacion'!Área_de_impresión</vt:lpstr>
      <vt:lpstr>'Gestión Riesgo Corrupción '!Área_de_impresión</vt:lpstr>
      <vt:lpstr>'Rendición de Cuentas'!Área_de_impresión</vt:lpstr>
      <vt:lpstr>'Transparencia y Acc. Info'!Área_de_impresión</vt:lpstr>
      <vt:lpstr>'Atención al ciudadano'!Títulos_a_imprimir</vt:lpstr>
      <vt:lpstr>'Estrategias de Racionalizacion'!Títulos_a_imprimir</vt:lpstr>
      <vt:lpstr>'Gestión Riesgo Corrupción '!Títulos_a_imprimir</vt:lpstr>
      <vt:lpstr>'Transparencia y Acc. Info'!Títulos_a_imprimir</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Chávez</dc:creator>
  <cp:lastModifiedBy>Nelson Piñeros</cp:lastModifiedBy>
  <dcterms:created xsi:type="dcterms:W3CDTF">2018-03-16T20:24:07Z</dcterms:created>
  <dcterms:modified xsi:type="dcterms:W3CDTF">2018-05-16T21:18:52Z</dcterms:modified>
</cp:coreProperties>
</file>